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Questa_cartella_di_lavoro"/>
  <workbookProtection workbookAlgorithmName="SHA-512" workbookHashValue="uOV99amvHVuie3kNwJAW1nT6ouiabfeZBvtZY0SoBjFeCjTLuBRaXDBxTukmR0JLHTlFQ2Pw9FgNNd7W7sAZ+g==" workbookSaltValue="DuwFaqLAb39vBXeHgIAc+Q==" workbookSpinCount="100000" lockStructure="1"/>
  <bookViews>
    <workbookView xWindow="-120" yWindow="-120" windowWidth="19416" windowHeight="11016"/>
  </bookViews>
  <sheets>
    <sheet name="Introduzione" sheetId="9" r:id="rId1"/>
    <sheet name="Sezione 1 Informazioni generali" sheetId="1" r:id="rId2"/>
    <sheet name="Sezione 2a Info offerta" sheetId="4" r:id="rId3"/>
    <sheet name="Sezione 2b Coefficienti" sheetId="5" r:id="rId4"/>
    <sheet name="Sezione 3 Gestione separata" sheetId="6" r:id="rId5"/>
    <sheet name="Parametri" sheetId="2" state="hidden" r:id="rId6"/>
    <sheet name="Calcolo" sheetId="7" state="hidden" r:id="rId7"/>
    <sheet name="Punti" sheetId="8" state="hidden" r:id="rId8"/>
  </sheets>
  <externalReferences>
    <externalReference r:id="rId9"/>
  </externalReferences>
  <definedNames>
    <definedName name="annogara">Parametri!$B$1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9" l="1"/>
  <c r="C12" i="9"/>
  <c r="B13" i="9"/>
  <c r="B12" i="9"/>
  <c r="B11" i="9"/>
  <c r="B10" i="9"/>
  <c r="B9" i="8"/>
  <c r="A9" i="8"/>
  <c r="M202" i="7"/>
  <c r="M203" i="7"/>
  <c r="M204" i="7"/>
  <c r="C199" i="7"/>
  <c r="D199" i="7"/>
  <c r="E199" i="7"/>
  <c r="F199" i="7"/>
  <c r="G199" i="7"/>
  <c r="H199" i="7"/>
  <c r="I199" i="7"/>
  <c r="J199" i="7"/>
  <c r="K199" i="7"/>
  <c r="M199" i="7" s="1"/>
  <c r="E210" i="7" s="1"/>
  <c r="C200" i="7"/>
  <c r="D200" i="7"/>
  <c r="E200" i="7"/>
  <c r="F200" i="7"/>
  <c r="G200" i="7"/>
  <c r="H200" i="7"/>
  <c r="I200" i="7"/>
  <c r="M200" i="7" s="1"/>
  <c r="J200" i="7"/>
  <c r="K200" i="7"/>
  <c r="C201" i="7"/>
  <c r="D201" i="7"/>
  <c r="E201" i="7"/>
  <c r="F201" i="7"/>
  <c r="G201" i="7"/>
  <c r="H201" i="7"/>
  <c r="I201" i="7"/>
  <c r="M201" i="7" s="1"/>
  <c r="J201" i="7"/>
  <c r="K201" i="7"/>
  <c r="C202" i="7"/>
  <c r="D202" i="7"/>
  <c r="L202" i="7" s="1"/>
  <c r="E202" i="7"/>
  <c r="F202" i="7"/>
  <c r="G202" i="7"/>
  <c r="H202" i="7"/>
  <c r="I202" i="7"/>
  <c r="J202" i="7"/>
  <c r="K202" i="7"/>
  <c r="C203" i="7"/>
  <c r="D203" i="7"/>
  <c r="E203" i="7"/>
  <c r="F203" i="7"/>
  <c r="G203" i="7"/>
  <c r="H203" i="7"/>
  <c r="I203" i="7"/>
  <c r="J203" i="7"/>
  <c r="K203" i="7"/>
  <c r="C204" i="7"/>
  <c r="D204" i="7"/>
  <c r="E204" i="7"/>
  <c r="F204" i="7"/>
  <c r="G204" i="7"/>
  <c r="H204" i="7"/>
  <c r="I204" i="7"/>
  <c r="J204" i="7"/>
  <c r="K204" i="7"/>
  <c r="B203" i="7"/>
  <c r="L203" i="7" s="1"/>
  <c r="B204" i="7"/>
  <c r="L204" i="7" s="1"/>
  <c r="B200" i="7"/>
  <c r="B201" i="7"/>
  <c r="B202" i="7"/>
  <c r="J198" i="7"/>
  <c r="K198" i="7"/>
  <c r="C198" i="7"/>
  <c r="D198" i="7"/>
  <c r="E198" i="7"/>
  <c r="F198" i="7"/>
  <c r="G198" i="7"/>
  <c r="H198" i="7"/>
  <c r="I198" i="7"/>
  <c r="B198" i="7"/>
  <c r="B199" i="7"/>
  <c r="A8" i="8"/>
  <c r="C193" i="7"/>
  <c r="D193" i="7"/>
  <c r="E193" i="7"/>
  <c r="D194" i="7" s="1"/>
  <c r="B193" i="7"/>
  <c r="A193" i="7"/>
  <c r="A192" i="7"/>
  <c r="B192" i="7"/>
  <c r="C192" i="7"/>
  <c r="D192" i="7"/>
  <c r="E192" i="7"/>
  <c r="C191" i="7"/>
  <c r="D191" i="7"/>
  <c r="E191" i="7"/>
  <c r="B191" i="7"/>
  <c r="A7" i="8"/>
  <c r="B175" i="7"/>
  <c r="C175" i="7"/>
  <c r="D175" i="7"/>
  <c r="E175" i="7"/>
  <c r="F175" i="7"/>
  <c r="G175" i="7"/>
  <c r="H175" i="7"/>
  <c r="I175" i="7"/>
  <c r="J175" i="7"/>
  <c r="K175" i="7"/>
  <c r="B176" i="7"/>
  <c r="C176" i="7"/>
  <c r="D176" i="7"/>
  <c r="E176" i="7"/>
  <c r="F176" i="7"/>
  <c r="G176" i="7"/>
  <c r="H176" i="7"/>
  <c r="I176" i="7"/>
  <c r="J176" i="7"/>
  <c r="K176" i="7"/>
  <c r="B177" i="7"/>
  <c r="C177" i="7"/>
  <c r="D177" i="7"/>
  <c r="E177" i="7"/>
  <c r="F177" i="7"/>
  <c r="G177" i="7"/>
  <c r="H177" i="7"/>
  <c r="I177" i="7"/>
  <c r="J177" i="7"/>
  <c r="K177" i="7"/>
  <c r="B178" i="7"/>
  <c r="C178" i="7"/>
  <c r="D178" i="7"/>
  <c r="E178" i="7"/>
  <c r="F178" i="7"/>
  <c r="G178" i="7"/>
  <c r="H178" i="7"/>
  <c r="I178" i="7"/>
  <c r="J178" i="7"/>
  <c r="K178" i="7"/>
  <c r="B179" i="7"/>
  <c r="C179" i="7"/>
  <c r="D179" i="7"/>
  <c r="E179" i="7"/>
  <c r="F179" i="7"/>
  <c r="G179" i="7"/>
  <c r="H179" i="7"/>
  <c r="I179" i="7"/>
  <c r="J179" i="7"/>
  <c r="K179" i="7"/>
  <c r="B180" i="7"/>
  <c r="C180" i="7"/>
  <c r="D180" i="7"/>
  <c r="E180" i="7"/>
  <c r="F180" i="7"/>
  <c r="G180" i="7"/>
  <c r="H180" i="7"/>
  <c r="I180" i="7"/>
  <c r="J180" i="7"/>
  <c r="K180" i="7"/>
  <c r="A179" i="7"/>
  <c r="A180" i="7"/>
  <c r="A176" i="7"/>
  <c r="A177" i="7"/>
  <c r="A178" i="7"/>
  <c r="A175" i="7"/>
  <c r="A169" i="7"/>
  <c r="A170" i="7"/>
  <c r="A171" i="7"/>
  <c r="A172" i="7"/>
  <c r="A173" i="7"/>
  <c r="A174" i="7"/>
  <c r="B169" i="7"/>
  <c r="B185" i="7" s="1"/>
  <c r="C169" i="7"/>
  <c r="C185" i="7" s="1"/>
  <c r="D169" i="7"/>
  <c r="D185" i="7" s="1"/>
  <c r="E169" i="7"/>
  <c r="E185" i="7" s="1"/>
  <c r="F169" i="7"/>
  <c r="F185" i="7" s="1"/>
  <c r="G169" i="7"/>
  <c r="H169" i="7"/>
  <c r="I169" i="7"/>
  <c r="J169" i="7"/>
  <c r="J185" i="7" s="1"/>
  <c r="K169" i="7"/>
  <c r="K185" i="7" s="1"/>
  <c r="K186" i="7" s="1"/>
  <c r="B170" i="7"/>
  <c r="C170" i="7"/>
  <c r="D170" i="7"/>
  <c r="E170" i="7"/>
  <c r="F170" i="7"/>
  <c r="G170" i="7"/>
  <c r="H170" i="7"/>
  <c r="I170" i="7"/>
  <c r="J170" i="7"/>
  <c r="K170" i="7"/>
  <c r="B171" i="7"/>
  <c r="C171" i="7"/>
  <c r="D171" i="7"/>
  <c r="E171" i="7"/>
  <c r="F171" i="7"/>
  <c r="G171" i="7"/>
  <c r="H171" i="7"/>
  <c r="I171" i="7"/>
  <c r="J171" i="7"/>
  <c r="K171" i="7"/>
  <c r="B172" i="7"/>
  <c r="C172" i="7"/>
  <c r="D172" i="7"/>
  <c r="E172" i="7"/>
  <c r="F172" i="7"/>
  <c r="G172" i="7"/>
  <c r="H172" i="7"/>
  <c r="I172" i="7"/>
  <c r="J172" i="7"/>
  <c r="K172" i="7"/>
  <c r="B173" i="7"/>
  <c r="C173" i="7"/>
  <c r="D173" i="7"/>
  <c r="E173" i="7"/>
  <c r="F173" i="7"/>
  <c r="G173" i="7"/>
  <c r="H173" i="7"/>
  <c r="I173" i="7"/>
  <c r="J173" i="7"/>
  <c r="K173" i="7"/>
  <c r="B174" i="7"/>
  <c r="C174" i="7"/>
  <c r="D174" i="7"/>
  <c r="E174" i="7"/>
  <c r="F174" i="7"/>
  <c r="G174" i="7"/>
  <c r="H174" i="7"/>
  <c r="I174" i="7"/>
  <c r="J174" i="7"/>
  <c r="K174" i="7"/>
  <c r="C168" i="7"/>
  <c r="D168" i="7"/>
  <c r="E168" i="7"/>
  <c r="F168" i="7"/>
  <c r="G168" i="7"/>
  <c r="H168" i="7"/>
  <c r="I168" i="7"/>
  <c r="J168" i="7"/>
  <c r="K168" i="7"/>
  <c r="B168" i="7"/>
  <c r="A6" i="8"/>
  <c r="I42" i="7"/>
  <c r="J42" i="7" s="1"/>
  <c r="S51" i="7"/>
  <c r="Y51" i="7"/>
  <c r="G109" i="7"/>
  <c r="S109" i="7" s="1"/>
  <c r="M109" i="7"/>
  <c r="Y109" i="7" s="1"/>
  <c r="L199" i="7" l="1"/>
  <c r="B207" i="7" s="1"/>
  <c r="B206" i="7"/>
  <c r="L201" i="7"/>
  <c r="L200" i="7"/>
  <c r="B208" i="7"/>
  <c r="B210" i="7"/>
  <c r="E206" i="7" s="1"/>
  <c r="B209" i="7"/>
  <c r="E207" i="7" s="1"/>
  <c r="E209" i="7"/>
  <c r="D181" i="7"/>
  <c r="K182" i="7"/>
  <c r="D182" i="7"/>
  <c r="C182" i="7"/>
  <c r="J182" i="7"/>
  <c r="H181" i="7"/>
  <c r="C194" i="7"/>
  <c r="B182" i="7"/>
  <c r="G181" i="7"/>
  <c r="H182" i="7"/>
  <c r="E182" i="7"/>
  <c r="G182" i="7"/>
  <c r="G185" i="7"/>
  <c r="J186" i="7"/>
  <c r="I182" i="7"/>
  <c r="I183" i="7" s="1"/>
  <c r="F181" i="7"/>
  <c r="J181" i="7"/>
  <c r="I181" i="7"/>
  <c r="B194" i="7"/>
  <c r="C181" i="7"/>
  <c r="C183" i="7" s="1"/>
  <c r="K181" i="7"/>
  <c r="K183" i="7" s="1"/>
  <c r="H185" i="7"/>
  <c r="E181" i="7"/>
  <c r="E183" i="7" s="1"/>
  <c r="F182" i="7"/>
  <c r="E194" i="7"/>
  <c r="I185" i="7"/>
  <c r="I186" i="7" s="1"/>
  <c r="B181" i="7"/>
  <c r="E208" i="7" l="1"/>
  <c r="B196" i="7" s="1"/>
  <c r="B189" i="7"/>
  <c r="B8" i="8" s="1"/>
  <c r="D183" i="7"/>
  <c r="B183" i="7"/>
  <c r="G183" i="7"/>
  <c r="H183" i="7"/>
  <c r="F183" i="7"/>
  <c r="J183" i="7"/>
  <c r="J184" i="7" s="1"/>
  <c r="H186" i="7"/>
  <c r="K184" i="7"/>
  <c r="B186" i="7"/>
  <c r="F186" i="7"/>
  <c r="D186" i="7"/>
  <c r="G186" i="7"/>
  <c r="C186" i="7"/>
  <c r="E186" i="7"/>
  <c r="E184" i="7" l="1"/>
  <c r="D184" i="7"/>
  <c r="H184" i="7"/>
  <c r="C184" i="7"/>
  <c r="I184" i="7"/>
  <c r="B184" i="7"/>
  <c r="G184" i="7"/>
  <c r="F184" i="7"/>
  <c r="B45" i="7"/>
  <c r="D45" i="7" s="1"/>
  <c r="B43" i="7"/>
  <c r="B46" i="7"/>
  <c r="C46" i="7" s="1"/>
  <c r="B44" i="7"/>
  <c r="C51" i="7"/>
  <c r="D51" i="7"/>
  <c r="E51" i="7"/>
  <c r="F51" i="7"/>
  <c r="B51" i="7"/>
  <c r="B44" i="4"/>
  <c r="B45" i="4"/>
  <c r="B46" i="4"/>
  <c r="B41" i="7"/>
  <c r="A5" i="8"/>
  <c r="B37" i="7"/>
  <c r="B35" i="7" s="1"/>
  <c r="B5" i="8" s="1"/>
  <c r="A4" i="8"/>
  <c r="B33" i="7"/>
  <c r="B31" i="7" s="1"/>
  <c r="A33" i="7"/>
  <c r="A3" i="8"/>
  <c r="D13" i="7"/>
  <c r="E13" i="7"/>
  <c r="E12" i="7"/>
  <c r="D12" i="7"/>
  <c r="B1" i="8"/>
  <c r="A2" i="8"/>
  <c r="E6" i="7"/>
  <c r="E7" i="7"/>
  <c r="E8" i="7"/>
  <c r="E5" i="7"/>
  <c r="H3" i="7"/>
  <c r="A184" i="7" l="1"/>
  <c r="A186" i="7" s="1"/>
  <c r="B166" i="7" s="1"/>
  <c r="B7" i="8" s="1"/>
  <c r="B4" i="8"/>
  <c r="K51" i="7"/>
  <c r="E109" i="7"/>
  <c r="Q109" i="7" s="1"/>
  <c r="Q51" i="7"/>
  <c r="I49" i="2"/>
  <c r="Q49" i="2" s="1"/>
  <c r="J51" i="7"/>
  <c r="D109" i="7"/>
  <c r="P109" i="7" s="1"/>
  <c r="P51" i="7"/>
  <c r="H49" i="2"/>
  <c r="P49" i="2" s="1"/>
  <c r="I51" i="7"/>
  <c r="O51" i="7"/>
  <c r="C109" i="7"/>
  <c r="O109" i="7" s="1"/>
  <c r="G49" i="2"/>
  <c r="O49" i="2" s="1"/>
  <c r="H51" i="7"/>
  <c r="B109" i="7"/>
  <c r="N109" i="7" s="1"/>
  <c r="N51" i="7"/>
  <c r="F49" i="2"/>
  <c r="N49" i="2" s="1"/>
  <c r="L51" i="7"/>
  <c r="F109" i="7"/>
  <c r="R109" i="7" s="1"/>
  <c r="R51" i="7"/>
  <c r="J49" i="2"/>
  <c r="R49" i="2" s="1"/>
  <c r="D46" i="7"/>
  <c r="D47" i="7" s="1"/>
  <c r="D48" i="7" s="1"/>
  <c r="H50" i="7" s="1"/>
  <c r="C45" i="7"/>
  <c r="B1" i="7"/>
  <c r="B2" i="8" s="1"/>
  <c r="B13" i="1"/>
  <c r="A3" i="7" s="1"/>
  <c r="C47" i="7" l="1"/>
  <c r="C48" i="7" s="1"/>
  <c r="B50" i="7" s="1"/>
  <c r="C50" i="7" s="1"/>
  <c r="I50" i="7"/>
  <c r="H108" i="7"/>
  <c r="H109" i="7"/>
  <c r="T109" i="7" s="1"/>
  <c r="T51" i="7"/>
  <c r="V51" i="7"/>
  <c r="J109" i="7"/>
  <c r="V109" i="7" s="1"/>
  <c r="L109" i="7"/>
  <c r="X109" i="7" s="1"/>
  <c r="X51" i="7"/>
  <c r="U51" i="7"/>
  <c r="I109" i="7"/>
  <c r="U109" i="7" s="1"/>
  <c r="W51" i="7"/>
  <c r="K109" i="7"/>
  <c r="W109" i="7" s="1"/>
  <c r="D33" i="2"/>
  <c r="D32" i="2"/>
  <c r="D31" i="2"/>
  <c r="D30" i="2"/>
  <c r="D29" i="2"/>
  <c r="D26" i="2"/>
  <c r="D27" i="2"/>
  <c r="D25" i="2"/>
  <c r="B108" i="7" l="1"/>
  <c r="D50" i="7"/>
  <c r="C108" i="7"/>
  <c r="J50" i="7"/>
  <c r="I108" i="7"/>
  <c r="H38" i="2"/>
  <c r="G41" i="2"/>
  <c r="H42" i="2"/>
  <c r="H43" i="2"/>
  <c r="F37" i="2"/>
  <c r="D38" i="2"/>
  <c r="H44" i="2"/>
  <c r="D37" i="2"/>
  <c r="G36" i="2"/>
  <c r="G38" i="2"/>
  <c r="H36" i="2"/>
  <c r="E41" i="2"/>
  <c r="F38" i="2"/>
  <c r="I36" i="2"/>
  <c r="E38" i="2"/>
  <c r="I45" i="2"/>
  <c r="G40" i="2"/>
  <c r="F41" i="2"/>
  <c r="E37" i="2"/>
  <c r="H39" i="2"/>
  <c r="I40" i="2"/>
  <c r="G42" i="2"/>
  <c r="F42" i="2"/>
  <c r="E39" i="2"/>
  <c r="D36" i="2"/>
  <c r="I41" i="2"/>
  <c r="F40" i="2"/>
  <c r="E36" i="2"/>
  <c r="I43" i="2"/>
  <c r="H41" i="2"/>
  <c r="E40" i="2"/>
  <c r="I38" i="2"/>
  <c r="G37" i="2"/>
  <c r="G43" i="2"/>
  <c r="I39" i="2"/>
  <c r="I42" i="2"/>
  <c r="G39" i="2"/>
  <c r="H40" i="2"/>
  <c r="F39" i="2"/>
  <c r="I44" i="2"/>
  <c r="I37" i="2"/>
  <c r="D39" i="2"/>
  <c r="H37" i="2"/>
  <c r="F36" i="2"/>
  <c r="D40" i="2"/>
  <c r="P19" i="6"/>
  <c r="O19" i="6" s="1"/>
  <c r="N19" i="6" s="1"/>
  <c r="M19" i="6" s="1"/>
  <c r="L19" i="6" s="1"/>
  <c r="K19" i="6" s="1"/>
  <c r="J19" i="6" s="1"/>
  <c r="I19" i="6" s="1"/>
  <c r="H19" i="6" s="1"/>
  <c r="G19" i="6" s="1"/>
  <c r="B48" i="6"/>
  <c r="B20" i="6"/>
  <c r="L1" i="6"/>
  <c r="E18" i="4"/>
  <c r="F1" i="5"/>
  <c r="B17" i="4"/>
  <c r="E48" i="4"/>
  <c r="E47" i="4"/>
  <c r="E46" i="4"/>
  <c r="E45" i="4"/>
  <c r="E44" i="4"/>
  <c r="E43" i="4"/>
  <c r="E42" i="4"/>
  <c r="E41" i="4"/>
  <c r="E40" i="4"/>
  <c r="E39" i="4"/>
  <c r="E38" i="4"/>
  <c r="B39" i="4"/>
  <c r="B40" i="4"/>
  <c r="B41" i="4"/>
  <c r="B42" i="4"/>
  <c r="B43" i="4"/>
  <c r="B47" i="4"/>
  <c r="B48" i="4"/>
  <c r="B38" i="4"/>
  <c r="A110" i="7" l="1"/>
  <c r="F110" i="7" s="1"/>
  <c r="A52" i="7"/>
  <c r="K50" i="7"/>
  <c r="J108" i="7"/>
  <c r="E50" i="7"/>
  <c r="D108" i="7"/>
  <c r="B4" i="5"/>
  <c r="F1" i="4"/>
  <c r="C11" i="9" s="1"/>
  <c r="I46" i="2"/>
  <c r="E46" i="2"/>
  <c r="F46" i="2"/>
  <c r="H46" i="2"/>
  <c r="D46" i="2"/>
  <c r="G46" i="2"/>
  <c r="D3" i="2"/>
  <c r="D110" i="7" l="1"/>
  <c r="E110" i="7"/>
  <c r="B110" i="7"/>
  <c r="H110" i="7" s="1"/>
  <c r="H111" i="7" s="1"/>
  <c r="H112" i="7" s="1"/>
  <c r="H113" i="7" s="1"/>
  <c r="H114" i="7" s="1"/>
  <c r="H115" i="7" s="1"/>
  <c r="H116" i="7" s="1"/>
  <c r="H117" i="7" s="1"/>
  <c r="H118" i="7" s="1"/>
  <c r="H119" i="7" s="1"/>
  <c r="H120" i="7" s="1"/>
  <c r="H121" i="7" s="1"/>
  <c r="H122" i="7" s="1"/>
  <c r="H123" i="7" s="1"/>
  <c r="H124" i="7" s="1"/>
  <c r="H125" i="7" s="1"/>
  <c r="H126" i="7" s="1"/>
  <c r="H127" i="7" s="1"/>
  <c r="H128" i="7" s="1"/>
  <c r="H129" i="7" s="1"/>
  <c r="H130" i="7" s="1"/>
  <c r="H131" i="7" s="1"/>
  <c r="H132" i="7" s="1"/>
  <c r="H133" i="7" s="1"/>
  <c r="H134" i="7" s="1"/>
  <c r="H135" i="7" s="1"/>
  <c r="H136" i="7" s="1"/>
  <c r="H137" i="7" s="1"/>
  <c r="H138" i="7" s="1"/>
  <c r="H139" i="7" s="1"/>
  <c r="H140" i="7" s="1"/>
  <c r="H141" i="7" s="1"/>
  <c r="H142" i="7" s="1"/>
  <c r="H143" i="7" s="1"/>
  <c r="H144" i="7" s="1"/>
  <c r="H145" i="7" s="1"/>
  <c r="H146" i="7" s="1"/>
  <c r="H147" i="7" s="1"/>
  <c r="H148" i="7" s="1"/>
  <c r="H149" i="7" s="1"/>
  <c r="H150" i="7" s="1"/>
  <c r="H151" i="7" s="1"/>
  <c r="H152" i="7" s="1"/>
  <c r="H153" i="7" s="1"/>
  <c r="H154" i="7" s="1"/>
  <c r="H155" i="7" s="1"/>
  <c r="H156" i="7" s="1"/>
  <c r="H157" i="7" s="1"/>
  <c r="H158" i="7" s="1"/>
  <c r="H159" i="7" s="1"/>
  <c r="H160" i="7" s="1"/>
  <c r="H161" i="7" s="1"/>
  <c r="H162" i="7" s="1"/>
  <c r="H163" i="7" s="1"/>
  <c r="M50" i="2"/>
  <c r="N50" i="2" s="1"/>
  <c r="A111" i="7"/>
  <c r="M51" i="2" s="1"/>
  <c r="C110" i="7"/>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38" i="7" s="1"/>
  <c r="I139"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E50" i="2"/>
  <c r="A53" i="7"/>
  <c r="C52" i="7"/>
  <c r="D52" i="7"/>
  <c r="E52" i="7"/>
  <c r="F52" i="7"/>
  <c r="B52" i="7"/>
  <c r="F50" i="7"/>
  <c r="F111" i="7" s="1"/>
  <c r="F112" i="7" s="1"/>
  <c r="F113" i="7" s="1"/>
  <c r="F114" i="7" s="1"/>
  <c r="F115" i="7" s="1"/>
  <c r="F116" i="7" s="1"/>
  <c r="F117" i="7" s="1"/>
  <c r="F118" i="7" s="1"/>
  <c r="F119" i="7" s="1"/>
  <c r="F120" i="7" s="1"/>
  <c r="F121" i="7" s="1"/>
  <c r="F122" i="7" s="1"/>
  <c r="F123" i="7" s="1"/>
  <c r="F124" i="7" s="1"/>
  <c r="F125" i="7" s="1"/>
  <c r="F126" i="7" s="1"/>
  <c r="F127" i="7" s="1"/>
  <c r="F128" i="7" s="1"/>
  <c r="F129" i="7" s="1"/>
  <c r="F130" i="7" s="1"/>
  <c r="F131" i="7" s="1"/>
  <c r="F132" i="7" s="1"/>
  <c r="F133" i="7" s="1"/>
  <c r="F134" i="7" s="1"/>
  <c r="F135" i="7" s="1"/>
  <c r="F136" i="7" s="1"/>
  <c r="F137" i="7" s="1"/>
  <c r="F138" i="7" s="1"/>
  <c r="F139" i="7" s="1"/>
  <c r="F140" i="7" s="1"/>
  <c r="F141" i="7" s="1"/>
  <c r="F142" i="7" s="1"/>
  <c r="F143" i="7" s="1"/>
  <c r="F144" i="7" s="1"/>
  <c r="F145" i="7" s="1"/>
  <c r="F146" i="7" s="1"/>
  <c r="F147" i="7" s="1"/>
  <c r="F148" i="7" s="1"/>
  <c r="F149" i="7" s="1"/>
  <c r="F150" i="7" s="1"/>
  <c r="F151" i="7" s="1"/>
  <c r="F152" i="7" s="1"/>
  <c r="F153" i="7" s="1"/>
  <c r="F154" i="7" s="1"/>
  <c r="F155" i="7" s="1"/>
  <c r="F156" i="7" s="1"/>
  <c r="F157" i="7" s="1"/>
  <c r="F158" i="7" s="1"/>
  <c r="F159" i="7" s="1"/>
  <c r="F160" i="7" s="1"/>
  <c r="F161" i="7" s="1"/>
  <c r="F162" i="7" s="1"/>
  <c r="F163" i="7" s="1"/>
  <c r="E108" i="7"/>
  <c r="L50" i="7"/>
  <c r="K108" i="7"/>
  <c r="G111" i="7"/>
  <c r="L110" i="7"/>
  <c r="K110" i="7"/>
  <c r="E111" i="7"/>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38" i="7" s="1"/>
  <c r="E139"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J110" i="7"/>
  <c r="D111" i="7"/>
  <c r="D112" i="7" s="1"/>
  <c r="D113" i="7" s="1"/>
  <c r="D114" i="7" s="1"/>
  <c r="D115" i="7" s="1"/>
  <c r="D116" i="7" s="1"/>
  <c r="D117" i="7" s="1"/>
  <c r="D118" i="7" s="1"/>
  <c r="D119" i="7" s="1"/>
  <c r="D120" i="7" s="1"/>
  <c r="D121" i="7" s="1"/>
  <c r="D122" i="7" s="1"/>
  <c r="D123" i="7" s="1"/>
  <c r="D124" i="7" s="1"/>
  <c r="D125" i="7" s="1"/>
  <c r="D126" i="7" s="1"/>
  <c r="D127" i="7" s="1"/>
  <c r="D128" i="7" s="1"/>
  <c r="D129" i="7" s="1"/>
  <c r="D130" i="7" s="1"/>
  <c r="D131" i="7" s="1"/>
  <c r="D132" i="7" s="1"/>
  <c r="D133" i="7" s="1"/>
  <c r="D134" i="7" s="1"/>
  <c r="D135" i="7" s="1"/>
  <c r="D136" i="7" s="1"/>
  <c r="D137" i="7" s="1"/>
  <c r="D138" i="7" s="1"/>
  <c r="D139" i="7" s="1"/>
  <c r="D140" i="7" s="1"/>
  <c r="D141" i="7" s="1"/>
  <c r="D142" i="7" s="1"/>
  <c r="D143" i="7" s="1"/>
  <c r="D144" i="7" s="1"/>
  <c r="D145" i="7" s="1"/>
  <c r="D146" i="7" s="1"/>
  <c r="D147" i="7" s="1"/>
  <c r="D148" i="7" s="1"/>
  <c r="D149" i="7" s="1"/>
  <c r="D150" i="7" s="1"/>
  <c r="D151" i="7" s="1"/>
  <c r="D152" i="7" s="1"/>
  <c r="D153" i="7" s="1"/>
  <c r="D154" i="7" s="1"/>
  <c r="D155" i="7" s="1"/>
  <c r="D156" i="7" s="1"/>
  <c r="D157" i="7" s="1"/>
  <c r="D158" i="7" s="1"/>
  <c r="D159" i="7" s="1"/>
  <c r="D160" i="7" s="1"/>
  <c r="D161" i="7" s="1"/>
  <c r="D162" i="7" s="1"/>
  <c r="D163" i="7" s="1"/>
  <c r="D5" i="2"/>
  <c r="A14" i="7" s="1"/>
  <c r="A12" i="7"/>
  <c r="D20" i="2"/>
  <c r="A29" i="7" s="1"/>
  <c r="D19" i="2"/>
  <c r="A28" i="7" s="1"/>
  <c r="D10" i="2"/>
  <c r="A19" i="7" s="1"/>
  <c r="D9" i="2"/>
  <c r="A18" i="7" s="1"/>
  <c r="D16" i="2"/>
  <c r="A25" i="7" s="1"/>
  <c r="D8" i="2"/>
  <c r="A17" i="7" s="1"/>
  <c r="D12" i="2"/>
  <c r="A21" i="7" s="1"/>
  <c r="D11" i="2"/>
  <c r="A20" i="7" s="1"/>
  <c r="D18" i="2"/>
  <c r="A27" i="7" s="1"/>
  <c r="D17" i="2"/>
  <c r="A26" i="7" s="1"/>
  <c r="D15" i="2"/>
  <c r="A24" i="7" s="1"/>
  <c r="D7" i="2"/>
  <c r="A16" i="7" s="1"/>
  <c r="D14" i="2"/>
  <c r="A23" i="7" s="1"/>
  <c r="D6" i="2"/>
  <c r="A15" i="7" s="1"/>
  <c r="D4" i="2"/>
  <c r="A13" i="7" s="1"/>
  <c r="D13" i="2"/>
  <c r="A22" i="7" s="1"/>
  <c r="G31" i="1"/>
  <c r="G36" i="1" s="1"/>
  <c r="F36" i="1" s="1"/>
  <c r="E36" i="1" s="1"/>
  <c r="D36" i="1" s="1"/>
  <c r="C36" i="1" s="1"/>
  <c r="D1" i="1"/>
  <c r="C10" i="9" s="1"/>
  <c r="B111" i="7" l="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C111" i="7"/>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38" i="7" s="1"/>
  <c r="C139"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A112" i="7"/>
  <c r="S50" i="2"/>
  <c r="K52" i="7"/>
  <c r="J52" i="7"/>
  <c r="D53" i="7"/>
  <c r="E53" i="7"/>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I52" i="7"/>
  <c r="I53" i="7" s="1"/>
  <c r="I54" i="7" s="1"/>
  <c r="I55" i="7" s="1"/>
  <c r="I56" i="7" s="1"/>
  <c r="I57" i="7" s="1"/>
  <c r="I58" i="7" s="1"/>
  <c r="I59" i="7" s="1"/>
  <c r="I60" i="7" s="1"/>
  <c r="I61" i="7" s="1"/>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C53" i="7"/>
  <c r="C54" i="7" s="1"/>
  <c r="C55" i="7" s="1"/>
  <c r="C56" i="7" s="1"/>
  <c r="C57" i="7" s="1"/>
  <c r="C58" i="7" s="1"/>
  <c r="C59" i="7" s="1"/>
  <c r="C60" i="7" s="1"/>
  <c r="C61" i="7" s="1"/>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A54" i="7"/>
  <c r="E51" i="2"/>
  <c r="U50" i="2"/>
  <c r="T110" i="7" s="1"/>
  <c r="K50" i="2"/>
  <c r="F50" i="2"/>
  <c r="J50" i="2" s="1"/>
  <c r="R52" i="7" s="1"/>
  <c r="H52" i="7"/>
  <c r="B53" i="7"/>
  <c r="G53" i="7"/>
  <c r="L52" i="7"/>
  <c r="L108" i="7"/>
  <c r="K111" i="7"/>
  <c r="W110" i="7"/>
  <c r="J111" i="7"/>
  <c r="V110" i="7"/>
  <c r="F108" i="7"/>
  <c r="F53" i="7"/>
  <c r="R50" i="2"/>
  <c r="S51" i="2"/>
  <c r="N51" i="2"/>
  <c r="G112" i="7"/>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M111" i="7"/>
  <c r="L111" i="7"/>
  <c r="L112" i="7" s="1"/>
  <c r="L113" i="7" s="1"/>
  <c r="L114" i="7" s="1"/>
  <c r="L115" i="7" s="1"/>
  <c r="L116" i="7" s="1"/>
  <c r="L117" i="7" s="1"/>
  <c r="L118" i="7" s="1"/>
  <c r="L119" i="7" s="1"/>
  <c r="L120" i="7" s="1"/>
  <c r="L121" i="7" s="1"/>
  <c r="L122" i="7" s="1"/>
  <c r="L123" i="7" s="1"/>
  <c r="L124" i="7" s="1"/>
  <c r="L125" i="7" s="1"/>
  <c r="L126" i="7" s="1"/>
  <c r="L127" i="7" s="1"/>
  <c r="L128" i="7" s="1"/>
  <c r="L129" i="7" s="1"/>
  <c r="L130" i="7" s="1"/>
  <c r="L131" i="7" s="1"/>
  <c r="L132" i="7" s="1"/>
  <c r="L133" i="7" s="1"/>
  <c r="L134" i="7" s="1"/>
  <c r="L135" i="7" s="1"/>
  <c r="L136" i="7" s="1"/>
  <c r="L137" i="7" s="1"/>
  <c r="L138" i="7" s="1"/>
  <c r="L139" i="7" s="1"/>
  <c r="L140" i="7" s="1"/>
  <c r="L141" i="7" s="1"/>
  <c r="L142" i="7" s="1"/>
  <c r="L143" i="7" s="1"/>
  <c r="L144" i="7" s="1"/>
  <c r="L145" i="7" s="1"/>
  <c r="L146" i="7" s="1"/>
  <c r="L147" i="7" s="1"/>
  <c r="L148" i="7" s="1"/>
  <c r="L149" i="7" s="1"/>
  <c r="L150" i="7" s="1"/>
  <c r="L151" i="7" s="1"/>
  <c r="L152" i="7" s="1"/>
  <c r="L153" i="7" s="1"/>
  <c r="L154" i="7" s="1"/>
  <c r="L155" i="7" s="1"/>
  <c r="L156" i="7" s="1"/>
  <c r="L157" i="7" s="1"/>
  <c r="L158" i="7" s="1"/>
  <c r="L159" i="7" s="1"/>
  <c r="L160" i="7" s="1"/>
  <c r="L161" i="7" s="1"/>
  <c r="L162" i="7" s="1"/>
  <c r="L163" i="7" s="1"/>
  <c r="A113" i="7"/>
  <c r="M52" i="2"/>
  <c r="B10" i="7"/>
  <c r="B3" i="8" s="1"/>
  <c r="F31" i="1"/>
  <c r="E31" i="1" s="1"/>
  <c r="D31" i="1" s="1"/>
  <c r="C31" i="1" s="1"/>
  <c r="Y110" i="7" l="1"/>
  <c r="S110" i="7"/>
  <c r="G50" i="2"/>
  <c r="Y52" i="7"/>
  <c r="S52" i="7"/>
  <c r="D54" i="7"/>
  <c r="P53" i="7"/>
  <c r="X52" i="7"/>
  <c r="M53" i="7"/>
  <c r="Q110" i="7"/>
  <c r="P110" i="7"/>
  <c r="P52" i="7"/>
  <c r="N110" i="7"/>
  <c r="K51" i="2"/>
  <c r="S53" i="7" s="1"/>
  <c r="F51" i="2"/>
  <c r="J51" i="2" s="1"/>
  <c r="R53" i="7" s="1"/>
  <c r="J53" i="7"/>
  <c r="V52" i="7"/>
  <c r="L53" i="7"/>
  <c r="L54" i="7" s="1"/>
  <c r="B54" i="7"/>
  <c r="A55" i="7"/>
  <c r="E52" i="2"/>
  <c r="W52" i="7"/>
  <c r="K53" i="7"/>
  <c r="H53" i="7"/>
  <c r="T52" i="7"/>
  <c r="Q52" i="7"/>
  <c r="N52" i="7"/>
  <c r="U51" i="2"/>
  <c r="K112" i="7"/>
  <c r="W111" i="7"/>
  <c r="J112" i="7"/>
  <c r="F54" i="7"/>
  <c r="G54" i="7"/>
  <c r="R51" i="2"/>
  <c r="X110" i="7"/>
  <c r="R110" i="7"/>
  <c r="S111" i="7"/>
  <c r="S52" i="2"/>
  <c r="N52" i="2"/>
  <c r="A114" i="7"/>
  <c r="M53" i="2"/>
  <c r="M112" i="7"/>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38" i="7" s="1"/>
  <c r="M139"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Y53" i="7" l="1"/>
  <c r="X53" i="7"/>
  <c r="F52" i="2"/>
  <c r="J52" i="2" s="1"/>
  <c r="K52" i="2"/>
  <c r="U52" i="2"/>
  <c r="Q111" i="7"/>
  <c r="P111" i="7"/>
  <c r="Q53" i="7"/>
  <c r="D55" i="7"/>
  <c r="B55" i="7"/>
  <c r="O50" i="2"/>
  <c r="O52" i="7"/>
  <c r="U52" i="7"/>
  <c r="K54" i="7"/>
  <c r="W53" i="7"/>
  <c r="J54" i="7"/>
  <c r="V53" i="7"/>
  <c r="A56" i="7"/>
  <c r="E53" i="2"/>
  <c r="N111" i="7"/>
  <c r="M54" i="7"/>
  <c r="M55" i="7" s="1"/>
  <c r="N53" i="7"/>
  <c r="T111" i="7"/>
  <c r="Y111" i="7"/>
  <c r="V111" i="7"/>
  <c r="H54" i="7"/>
  <c r="T53" i="7"/>
  <c r="G51" i="2"/>
  <c r="J113" i="7"/>
  <c r="F55" i="7"/>
  <c r="L55" i="7"/>
  <c r="X54" i="7"/>
  <c r="G55" i="7"/>
  <c r="K113" i="7"/>
  <c r="N53" i="2"/>
  <c r="S53" i="2"/>
  <c r="R52" i="2"/>
  <c r="X111" i="7"/>
  <c r="R111" i="7"/>
  <c r="A115" i="7"/>
  <c r="M54" i="2"/>
  <c r="S54" i="7" l="1"/>
  <c r="Y54" i="7"/>
  <c r="D56" i="7"/>
  <c r="P112" i="7"/>
  <c r="Q112" i="7"/>
  <c r="Q54" i="7"/>
  <c r="N112" i="7"/>
  <c r="S112" i="7"/>
  <c r="B56" i="7"/>
  <c r="K55" i="7"/>
  <c r="W54" i="7"/>
  <c r="O51" i="2"/>
  <c r="O53" i="7"/>
  <c r="U53" i="7"/>
  <c r="U53" i="2"/>
  <c r="K53" i="2"/>
  <c r="S55" i="7" s="1"/>
  <c r="F53" i="2"/>
  <c r="J53" i="2" s="1"/>
  <c r="U110" i="7"/>
  <c r="O110" i="7"/>
  <c r="Y112" i="7"/>
  <c r="R54" i="7"/>
  <c r="H55" i="7"/>
  <c r="T54" i="7"/>
  <c r="A57" i="7"/>
  <c r="E54" i="2"/>
  <c r="N54" i="7"/>
  <c r="T112" i="7"/>
  <c r="W112" i="7"/>
  <c r="V112" i="7"/>
  <c r="J55" i="7"/>
  <c r="V54" i="7"/>
  <c r="P54" i="7"/>
  <c r="G52" i="2"/>
  <c r="K114" i="7"/>
  <c r="J114" i="7"/>
  <c r="L56" i="7"/>
  <c r="F56" i="7"/>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G56" i="7"/>
  <c r="M56" i="7"/>
  <c r="R53" i="2"/>
  <c r="N54" i="2"/>
  <c r="S54" i="2"/>
  <c r="X112" i="7"/>
  <c r="R112" i="7"/>
  <c r="A116" i="7"/>
  <c r="M55" i="2"/>
  <c r="X55" i="7" l="1"/>
  <c r="G53" i="2"/>
  <c r="Q113" i="7"/>
  <c r="P113" i="7"/>
  <c r="Q55" i="7"/>
  <c r="Y55" i="7"/>
  <c r="J56" i="7"/>
  <c r="V55" i="7"/>
  <c r="Y113" i="7"/>
  <c r="S113" i="7"/>
  <c r="W113" i="7"/>
  <c r="O111" i="7"/>
  <c r="U111" i="7"/>
  <c r="N113" i="7"/>
  <c r="R55" i="7"/>
  <c r="K56" i="7"/>
  <c r="W55" i="7"/>
  <c r="P55" i="7"/>
  <c r="E55" i="2"/>
  <c r="A58" i="7"/>
  <c r="B57" i="7"/>
  <c r="V113" i="7"/>
  <c r="H56" i="7"/>
  <c r="T55" i="7"/>
  <c r="T113" i="7"/>
  <c r="O52" i="2"/>
  <c r="U54" i="7"/>
  <c r="O54" i="7"/>
  <c r="F54" i="2"/>
  <c r="J54" i="2" s="1"/>
  <c r="K54" i="2"/>
  <c r="U54" i="2"/>
  <c r="P56" i="7" s="1"/>
  <c r="N55" i="7"/>
  <c r="D57" i="7"/>
  <c r="L57" i="7"/>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L105" i="7" s="1"/>
  <c r="M57" i="7"/>
  <c r="J115" i="7"/>
  <c r="J116" i="7" s="1"/>
  <c r="J117" i="7" s="1"/>
  <c r="J118" i="7" s="1"/>
  <c r="J119" i="7" s="1"/>
  <c r="J120" i="7" s="1"/>
  <c r="J121" i="7" s="1"/>
  <c r="J122" i="7" s="1"/>
  <c r="J123" i="7" s="1"/>
  <c r="J124" i="7" s="1"/>
  <c r="J125" i="7" s="1"/>
  <c r="J126" i="7" s="1"/>
  <c r="J127" i="7" s="1"/>
  <c r="J128" i="7" s="1"/>
  <c r="J129" i="7" s="1"/>
  <c r="J130" i="7" s="1"/>
  <c r="J131" i="7" s="1"/>
  <c r="J132" i="7" s="1"/>
  <c r="J133" i="7" s="1"/>
  <c r="J134" i="7" s="1"/>
  <c r="J135" i="7" s="1"/>
  <c r="J136" i="7" s="1"/>
  <c r="J137" i="7" s="1"/>
  <c r="J138" i="7" s="1"/>
  <c r="J139" i="7" s="1"/>
  <c r="J140" i="7" s="1"/>
  <c r="J141" i="7" s="1"/>
  <c r="J142" i="7" s="1"/>
  <c r="J143" i="7" s="1"/>
  <c r="J144" i="7" s="1"/>
  <c r="J145" i="7" s="1"/>
  <c r="J146" i="7" s="1"/>
  <c r="J147" i="7" s="1"/>
  <c r="J148" i="7" s="1"/>
  <c r="J149" i="7" s="1"/>
  <c r="J150" i="7" s="1"/>
  <c r="J151" i="7" s="1"/>
  <c r="J152" i="7" s="1"/>
  <c r="J153" i="7" s="1"/>
  <c r="J154" i="7" s="1"/>
  <c r="J155" i="7" s="1"/>
  <c r="J156" i="7" s="1"/>
  <c r="J157" i="7" s="1"/>
  <c r="J158" i="7" s="1"/>
  <c r="J159" i="7" s="1"/>
  <c r="J160" i="7" s="1"/>
  <c r="J161" i="7" s="1"/>
  <c r="J162" i="7" s="1"/>
  <c r="J163" i="7" s="1"/>
  <c r="G57" i="7"/>
  <c r="K115" i="7"/>
  <c r="O53" i="2"/>
  <c r="U55" i="7"/>
  <c r="O55" i="7"/>
  <c r="R54" i="2"/>
  <c r="N55" i="2"/>
  <c r="P55" i="2" s="1"/>
  <c r="S55" i="2"/>
  <c r="X113" i="7"/>
  <c r="R113" i="7"/>
  <c r="A117" i="7"/>
  <c r="M56" i="2"/>
  <c r="G54" i="2" l="1"/>
  <c r="U56" i="7" s="1"/>
  <c r="W114" i="7"/>
  <c r="S56" i="7"/>
  <c r="Y56" i="7"/>
  <c r="R56" i="7"/>
  <c r="O54" i="2"/>
  <c r="O114" i="7" s="1"/>
  <c r="B58" i="7"/>
  <c r="S114" i="7"/>
  <c r="T114" i="7"/>
  <c r="O56" i="7"/>
  <c r="V114" i="7"/>
  <c r="O112" i="7"/>
  <c r="U112" i="7"/>
  <c r="A59" i="7"/>
  <c r="E56" i="2"/>
  <c r="Q114" i="7"/>
  <c r="P114" i="7"/>
  <c r="Q56" i="7"/>
  <c r="H57" i="7"/>
  <c r="T56" i="7"/>
  <c r="K57" i="7"/>
  <c r="W56" i="7"/>
  <c r="X56" i="7"/>
  <c r="J57" i="7"/>
  <c r="V56" i="7"/>
  <c r="N56" i="7"/>
  <c r="Y114" i="7"/>
  <c r="N114" i="7"/>
  <c r="D58" i="7"/>
  <c r="D59" i="7" s="1"/>
  <c r="D60" i="7" s="1"/>
  <c r="D61" i="7" s="1"/>
  <c r="D62" i="7" s="1"/>
  <c r="D63" i="7" s="1"/>
  <c r="D64" i="7" s="1"/>
  <c r="D65" i="7" s="1"/>
  <c r="D66" i="7" s="1"/>
  <c r="D67" i="7" s="1"/>
  <c r="D68" i="7" s="1"/>
  <c r="D69" i="7" s="1"/>
  <c r="D70" i="7" s="1"/>
  <c r="D71" i="7" s="1"/>
  <c r="D72" i="7" s="1"/>
  <c r="D73" i="7" s="1"/>
  <c r="D74" i="7" s="1"/>
  <c r="D75" i="7" s="1"/>
  <c r="D76" i="7" s="1"/>
  <c r="D77" i="7" s="1"/>
  <c r="D78" i="7" s="1"/>
  <c r="D79" i="7" s="1"/>
  <c r="D80" i="7" s="1"/>
  <c r="D81" i="7" s="1"/>
  <c r="D82" i="7" s="1"/>
  <c r="D83" i="7" s="1"/>
  <c r="D84" i="7" s="1"/>
  <c r="D85" i="7" s="1"/>
  <c r="D86" i="7" s="1"/>
  <c r="D87" i="7" s="1"/>
  <c r="D88" i="7" s="1"/>
  <c r="D89" i="7" s="1"/>
  <c r="D90" i="7" s="1"/>
  <c r="D91" i="7" s="1"/>
  <c r="D92" i="7" s="1"/>
  <c r="D93" i="7" s="1"/>
  <c r="D94" i="7" s="1"/>
  <c r="D95" i="7" s="1"/>
  <c r="D96" i="7" s="1"/>
  <c r="D97" i="7" s="1"/>
  <c r="D98" i="7" s="1"/>
  <c r="D99" i="7" s="1"/>
  <c r="D100" i="7" s="1"/>
  <c r="D101" i="7" s="1"/>
  <c r="D102" i="7" s="1"/>
  <c r="D103" i="7" s="1"/>
  <c r="D104" i="7" s="1"/>
  <c r="D105" i="7" s="1"/>
  <c r="U55" i="2"/>
  <c r="T115" i="7" s="1"/>
  <c r="F55" i="2"/>
  <c r="G55" i="2" s="1"/>
  <c r="U57" i="7" s="1"/>
  <c r="K55" i="2"/>
  <c r="Y57" i="7" s="1"/>
  <c r="G58" i="7"/>
  <c r="M58" i="7"/>
  <c r="K116" i="7"/>
  <c r="R55" i="2"/>
  <c r="S56" i="2"/>
  <c r="N56" i="2"/>
  <c r="P56" i="2" s="1"/>
  <c r="X114" i="7"/>
  <c r="R114" i="7"/>
  <c r="O113" i="7"/>
  <c r="U113" i="7"/>
  <c r="A118" i="7"/>
  <c r="M57" i="2"/>
  <c r="Y115" i="7" l="1"/>
  <c r="S115" i="7"/>
  <c r="P115" i="7"/>
  <c r="U114" i="7"/>
  <c r="V115" i="7"/>
  <c r="W115" i="7"/>
  <c r="S57" i="7"/>
  <c r="K58" i="7"/>
  <c r="W57" i="7"/>
  <c r="H58" i="7"/>
  <c r="T57" i="7"/>
  <c r="O55" i="2"/>
  <c r="U115" i="7" s="1"/>
  <c r="H55" i="2"/>
  <c r="P57" i="7" s="1"/>
  <c r="J55" i="2"/>
  <c r="J58" i="7"/>
  <c r="Q57" i="7"/>
  <c r="Q115" i="7"/>
  <c r="F56" i="2"/>
  <c r="K56" i="2"/>
  <c r="U56" i="2"/>
  <c r="T116" i="7" s="1"/>
  <c r="N57" i="7"/>
  <c r="N115" i="7"/>
  <c r="E57" i="2"/>
  <c r="A60" i="7"/>
  <c r="B59" i="7"/>
  <c r="M59" i="7"/>
  <c r="K117" i="7"/>
  <c r="O57" i="7"/>
  <c r="G59" i="7"/>
  <c r="V116" i="7"/>
  <c r="S57" i="2"/>
  <c r="N57" i="2"/>
  <c r="R56" i="2"/>
  <c r="X115" i="7"/>
  <c r="R115" i="7"/>
  <c r="O115" i="7"/>
  <c r="A119" i="7"/>
  <c r="M58" i="2"/>
  <c r="S58" i="7" l="1"/>
  <c r="Y58" i="7"/>
  <c r="Y116" i="7"/>
  <c r="S116" i="7"/>
  <c r="J59" i="7"/>
  <c r="R57" i="7"/>
  <c r="X57" i="7"/>
  <c r="N116" i="7"/>
  <c r="H56" i="2"/>
  <c r="P58" i="7" s="1"/>
  <c r="J56" i="2"/>
  <c r="G56" i="2"/>
  <c r="U58" i="7" s="1"/>
  <c r="A61" i="7"/>
  <c r="E58" i="2"/>
  <c r="Q58" i="7"/>
  <c r="Q116" i="7"/>
  <c r="P116" i="7"/>
  <c r="N58" i="7"/>
  <c r="B60" i="7"/>
  <c r="H59" i="7"/>
  <c r="T58" i="7"/>
  <c r="W116" i="7"/>
  <c r="K57" i="2"/>
  <c r="F57" i="2"/>
  <c r="U57" i="2"/>
  <c r="N117" i="7" s="1"/>
  <c r="V57" i="7"/>
  <c r="K59" i="7"/>
  <c r="W58" i="7"/>
  <c r="G60" i="7"/>
  <c r="K118" i="7"/>
  <c r="M60" i="7"/>
  <c r="S58" i="2"/>
  <c r="N58" i="2"/>
  <c r="R57" i="2"/>
  <c r="X116" i="7"/>
  <c r="R116" i="7"/>
  <c r="P57" i="2"/>
  <c r="A120" i="7"/>
  <c r="M59" i="2"/>
  <c r="N59" i="7" l="1"/>
  <c r="Y59" i="7"/>
  <c r="W117" i="7"/>
  <c r="G57" i="2"/>
  <c r="O59" i="7" s="1"/>
  <c r="Y117" i="7"/>
  <c r="S117" i="7"/>
  <c r="K60" i="7"/>
  <c r="W59" i="7"/>
  <c r="X58" i="7"/>
  <c r="R58" i="7"/>
  <c r="J57" i="2"/>
  <c r="H57" i="2"/>
  <c r="P59" i="7" s="1"/>
  <c r="O58" i="7"/>
  <c r="U58" i="2"/>
  <c r="F58" i="2"/>
  <c r="G58" i="2" s="1"/>
  <c r="K58" i="2"/>
  <c r="V58" i="7"/>
  <c r="B61" i="7"/>
  <c r="Q59" i="7"/>
  <c r="Q117" i="7"/>
  <c r="O56" i="2"/>
  <c r="U116" i="7" s="1"/>
  <c r="S59" i="7"/>
  <c r="T117" i="7"/>
  <c r="H60" i="7"/>
  <c r="T59" i="7"/>
  <c r="A62" i="7"/>
  <c r="E59" i="2"/>
  <c r="J60" i="7"/>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V59" i="7"/>
  <c r="K119" i="7"/>
  <c r="M61" i="7"/>
  <c r="G61" i="7"/>
  <c r="R58" i="2"/>
  <c r="P58" i="2"/>
  <c r="S59" i="2"/>
  <c r="N59" i="2"/>
  <c r="V117" i="7"/>
  <c r="P117" i="7"/>
  <c r="O57" i="2"/>
  <c r="U59" i="7"/>
  <c r="X117" i="7"/>
  <c r="R117" i="7"/>
  <c r="A121" i="7"/>
  <c r="M60" i="2"/>
  <c r="Q60" i="7" l="1"/>
  <c r="Q118" i="7"/>
  <c r="S60" i="7"/>
  <c r="Y118" i="7"/>
  <c r="Y60" i="7"/>
  <c r="N60" i="7"/>
  <c r="N118" i="7"/>
  <c r="B62" i="7"/>
  <c r="W118" i="7"/>
  <c r="F59" i="2"/>
  <c r="U59" i="2"/>
  <c r="W119" i="7" s="1"/>
  <c r="K59" i="2"/>
  <c r="Y61" i="7" s="1"/>
  <c r="A63" i="7"/>
  <c r="E60" i="2"/>
  <c r="R59" i="7"/>
  <c r="X59" i="7"/>
  <c r="S118" i="7"/>
  <c r="T118" i="7"/>
  <c r="H61" i="7"/>
  <c r="T60" i="7"/>
  <c r="O116" i="7"/>
  <c r="J58" i="2"/>
  <c r="H58" i="2"/>
  <c r="K61" i="7"/>
  <c r="W60" i="7"/>
  <c r="P59" i="2"/>
  <c r="M62" i="7"/>
  <c r="G62" i="7"/>
  <c r="K120" i="7"/>
  <c r="K121" i="7" s="1"/>
  <c r="K122" i="7" s="1"/>
  <c r="K123" i="7" s="1"/>
  <c r="K124" i="7" s="1"/>
  <c r="K125" i="7" s="1"/>
  <c r="K126" i="7" s="1"/>
  <c r="K127" i="7" s="1"/>
  <c r="K128" i="7" s="1"/>
  <c r="K129" i="7" s="1"/>
  <c r="K130" i="7" s="1"/>
  <c r="K131" i="7" s="1"/>
  <c r="K132" i="7" s="1"/>
  <c r="K133" i="7" s="1"/>
  <c r="K134" i="7" s="1"/>
  <c r="K135" i="7" s="1"/>
  <c r="K136" i="7" s="1"/>
  <c r="K137" i="7" s="1"/>
  <c r="K138" i="7" s="1"/>
  <c r="K139"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T119" i="7"/>
  <c r="N119" i="7"/>
  <c r="R59" i="2"/>
  <c r="O58" i="2"/>
  <c r="U60" i="7"/>
  <c r="O60" i="7"/>
  <c r="O117" i="7"/>
  <c r="U117" i="7"/>
  <c r="S60" i="2"/>
  <c r="N60" i="2"/>
  <c r="P60" i="2" s="1"/>
  <c r="X118" i="7"/>
  <c r="R118" i="7"/>
  <c r="P118" i="7"/>
  <c r="V118" i="7"/>
  <c r="A122" i="7"/>
  <c r="M61" i="2"/>
  <c r="S61" i="7" l="1"/>
  <c r="K60" i="2"/>
  <c r="F60" i="2"/>
  <c r="G60" i="2" s="1"/>
  <c r="O60" i="2" s="1"/>
  <c r="U60" i="2"/>
  <c r="V120" i="7" s="1"/>
  <c r="H62" i="7"/>
  <c r="T61" i="7"/>
  <c r="V119" i="7"/>
  <c r="J59" i="2"/>
  <c r="H59" i="2"/>
  <c r="Y119" i="7"/>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W61" i="7"/>
  <c r="N61" i="7"/>
  <c r="X60" i="7"/>
  <c r="R60" i="7"/>
  <c r="E61" i="2"/>
  <c r="A64" i="7"/>
  <c r="Q61" i="7"/>
  <c r="Q119" i="7"/>
  <c r="P119" i="7"/>
  <c r="S119" i="7"/>
  <c r="V60" i="7"/>
  <c r="P60" i="7"/>
  <c r="B63" i="7"/>
  <c r="G59" i="2"/>
  <c r="G63" i="7"/>
  <c r="S62" i="7"/>
  <c r="M63" i="7"/>
  <c r="Y62" i="7"/>
  <c r="S120" i="7"/>
  <c r="X119" i="7"/>
  <c r="R119" i="7"/>
  <c r="N61" i="2"/>
  <c r="P61" i="2" s="1"/>
  <c r="S61" i="2"/>
  <c r="Q60" i="2"/>
  <c r="P120" i="7"/>
  <c r="T120" i="7"/>
  <c r="R60" i="2"/>
  <c r="O118" i="7"/>
  <c r="U118" i="7"/>
  <c r="A123" i="7"/>
  <c r="M62" i="2"/>
  <c r="N62" i="7" l="1"/>
  <c r="N120" i="7"/>
  <c r="Y120" i="7"/>
  <c r="E62" i="2"/>
  <c r="A65" i="7"/>
  <c r="B64" i="7"/>
  <c r="R61" i="7"/>
  <c r="X61" i="7"/>
  <c r="J60" i="2"/>
  <c r="H60" i="2"/>
  <c r="P61" i="7"/>
  <c r="V61" i="7"/>
  <c r="K61" i="2"/>
  <c r="F61" i="2"/>
  <c r="U61" i="2"/>
  <c r="T121" i="7" s="1"/>
  <c r="H63" i="7"/>
  <c r="T62" i="7"/>
  <c r="U61" i="7"/>
  <c r="O61" i="7"/>
  <c r="O59" i="2"/>
  <c r="U62" i="7"/>
  <c r="O62" i="7"/>
  <c r="M64" i="7"/>
  <c r="G61" i="2"/>
  <c r="O61" i="2" s="1"/>
  <c r="G64" i="7"/>
  <c r="O120" i="7"/>
  <c r="U120" i="7"/>
  <c r="N62" i="2"/>
  <c r="P62" i="2" s="1"/>
  <c r="S62" i="2"/>
  <c r="W120" i="7"/>
  <c r="Q120" i="7"/>
  <c r="R61" i="2"/>
  <c r="X120" i="7"/>
  <c r="R120" i="7"/>
  <c r="Q61" i="2"/>
  <c r="A124" i="7"/>
  <c r="M63" i="2"/>
  <c r="Y63" i="7" l="1"/>
  <c r="P121" i="7"/>
  <c r="N63" i="7"/>
  <c r="S63" i="7"/>
  <c r="V121" i="7"/>
  <c r="Y121" i="7"/>
  <c r="X62" i="7"/>
  <c r="R62" i="7"/>
  <c r="S121" i="7"/>
  <c r="B65" i="7"/>
  <c r="O119" i="7"/>
  <c r="U119" i="7"/>
  <c r="E63" i="2"/>
  <c r="A66" i="7"/>
  <c r="P62" i="7"/>
  <c r="I60" i="2"/>
  <c r="V62" i="7"/>
  <c r="H64" i="7"/>
  <c r="T63" i="7"/>
  <c r="H61" i="2"/>
  <c r="J61" i="2"/>
  <c r="N121" i="7"/>
  <c r="U62" i="2"/>
  <c r="N122" i="7" s="1"/>
  <c r="K62" i="2"/>
  <c r="S64" i="7" s="1"/>
  <c r="F62" i="2"/>
  <c r="O63" i="7"/>
  <c r="U63" i="7"/>
  <c r="G65" i="7"/>
  <c r="M65" i="7"/>
  <c r="Q62" i="2"/>
  <c r="X121" i="7"/>
  <c r="R121" i="7"/>
  <c r="S63" i="2"/>
  <c r="N63" i="2"/>
  <c r="P63" i="2" s="1"/>
  <c r="R62" i="2"/>
  <c r="Q121" i="7"/>
  <c r="W121" i="7"/>
  <c r="O121" i="7"/>
  <c r="U121" i="7"/>
  <c r="A125" i="7"/>
  <c r="M64" i="2"/>
  <c r="V122" i="7" l="1"/>
  <c r="P122" i="7"/>
  <c r="T122" i="7"/>
  <c r="N64" i="7"/>
  <c r="G62" i="2"/>
  <c r="U64" i="7" s="1"/>
  <c r="Y122" i="7"/>
  <c r="S122" i="7"/>
  <c r="O62" i="2"/>
  <c r="O122" i="7" s="1"/>
  <c r="X63" i="7"/>
  <c r="R63" i="7"/>
  <c r="I61" i="2"/>
  <c r="V63" i="7"/>
  <c r="P63" i="7"/>
  <c r="H65" i="7"/>
  <c r="T64" i="7"/>
  <c r="Y64" i="7"/>
  <c r="W62" i="7"/>
  <c r="Q62" i="7"/>
  <c r="F63" i="2"/>
  <c r="G63" i="2" s="1"/>
  <c r="O63" i="2" s="1"/>
  <c r="K63" i="2"/>
  <c r="U63" i="2"/>
  <c r="V123" i="7" s="1"/>
  <c r="H62" i="2"/>
  <c r="J62" i="2"/>
  <c r="B66" i="7"/>
  <c r="E64" i="2"/>
  <c r="A67" i="7"/>
  <c r="M66" i="7"/>
  <c r="G66" i="7"/>
  <c r="R63" i="2"/>
  <c r="N123" i="7"/>
  <c r="S64" i="2"/>
  <c r="N64" i="2"/>
  <c r="Q63" i="2"/>
  <c r="X122" i="7"/>
  <c r="R122" i="7"/>
  <c r="W122" i="7"/>
  <c r="Q122" i="7"/>
  <c r="A126" i="7"/>
  <c r="M65" i="2"/>
  <c r="S65" i="7" l="1"/>
  <c r="U122" i="7"/>
  <c r="O64" i="7"/>
  <c r="Y65" i="7"/>
  <c r="B67" i="7"/>
  <c r="R64" i="7"/>
  <c r="X64" i="7"/>
  <c r="I62" i="2"/>
  <c r="P64" i="7"/>
  <c r="V64" i="7"/>
  <c r="T123" i="7"/>
  <c r="A68" i="7"/>
  <c r="E65" i="2"/>
  <c r="Y123" i="7"/>
  <c r="F64" i="2"/>
  <c r="G64" i="2" s="1"/>
  <c r="K64" i="2"/>
  <c r="S66" i="7" s="1"/>
  <c r="U64" i="2"/>
  <c r="T124" i="7" s="1"/>
  <c r="H66" i="7"/>
  <c r="T65" i="7"/>
  <c r="H63" i="2"/>
  <c r="J63" i="2"/>
  <c r="Q63" i="7"/>
  <c r="W63" i="7"/>
  <c r="P123" i="7"/>
  <c r="S123" i="7"/>
  <c r="N65" i="7"/>
  <c r="O65" i="7"/>
  <c r="U65" i="7"/>
  <c r="P64" i="2"/>
  <c r="G67" i="7"/>
  <c r="M67" i="7"/>
  <c r="W123" i="7"/>
  <c r="Q123" i="7"/>
  <c r="O123" i="7"/>
  <c r="U123" i="7"/>
  <c r="X123" i="7"/>
  <c r="R123" i="7"/>
  <c r="S65" i="2"/>
  <c r="N65" i="2"/>
  <c r="P65" i="2" s="1"/>
  <c r="Q64" i="2"/>
  <c r="R64" i="2"/>
  <c r="A127" i="7"/>
  <c r="M66" i="2"/>
  <c r="U66" i="7" l="1"/>
  <c r="O64" i="2"/>
  <c r="S124" i="7"/>
  <c r="Y66" i="7"/>
  <c r="Y124" i="7"/>
  <c r="P124" i="7"/>
  <c r="H67" i="7"/>
  <c r="T66" i="7"/>
  <c r="Q64" i="7"/>
  <c r="W64" i="7"/>
  <c r="H64" i="2"/>
  <c r="J64" i="2"/>
  <c r="N124" i="7"/>
  <c r="R65" i="7"/>
  <c r="X65" i="7"/>
  <c r="O66" i="7"/>
  <c r="P65" i="7"/>
  <c r="V65" i="7"/>
  <c r="I63" i="2"/>
  <c r="K65" i="2"/>
  <c r="F65" i="2"/>
  <c r="G65" i="2" s="1"/>
  <c r="O65" i="2" s="1"/>
  <c r="U65" i="2"/>
  <c r="V125" i="7" s="1"/>
  <c r="N66" i="7"/>
  <c r="V124" i="7"/>
  <c r="A69" i="7"/>
  <c r="E66" i="2"/>
  <c r="B68" i="7"/>
  <c r="M68" i="7"/>
  <c r="G68" i="7"/>
  <c r="S66" i="2"/>
  <c r="N66" i="2"/>
  <c r="P66" i="2" s="1"/>
  <c r="X124" i="7"/>
  <c r="R124" i="7"/>
  <c r="W124" i="7"/>
  <c r="Q124" i="7"/>
  <c r="Q65" i="2"/>
  <c r="R65" i="2"/>
  <c r="O124" i="7"/>
  <c r="U124" i="7"/>
  <c r="A128" i="7"/>
  <c r="M67" i="2"/>
  <c r="S67" i="7" l="1"/>
  <c r="N125" i="7"/>
  <c r="B69" i="7"/>
  <c r="V66" i="7"/>
  <c r="I64" i="2"/>
  <c r="P66" i="7"/>
  <c r="F66" i="2"/>
  <c r="K66" i="2"/>
  <c r="S68" i="7" s="1"/>
  <c r="U66" i="2"/>
  <c r="V126" i="7" s="1"/>
  <c r="P125" i="7"/>
  <c r="Y67" i="7"/>
  <c r="Y125" i="7"/>
  <c r="H65" i="2"/>
  <c r="J65" i="2"/>
  <c r="T125" i="7"/>
  <c r="S125" i="7"/>
  <c r="N67" i="7"/>
  <c r="X66" i="7"/>
  <c r="R66" i="7"/>
  <c r="W65" i="7"/>
  <c r="Q65" i="7"/>
  <c r="A70" i="7"/>
  <c r="E67" i="2"/>
  <c r="H68" i="7"/>
  <c r="T67" i="7"/>
  <c r="U67" i="7"/>
  <c r="O67" i="7"/>
  <c r="G69" i="7"/>
  <c r="M69" i="7"/>
  <c r="Y126" i="7"/>
  <c r="Q66" i="2"/>
  <c r="O125" i="7"/>
  <c r="U125" i="7"/>
  <c r="X125" i="7"/>
  <c r="R125" i="7"/>
  <c r="S67" i="2"/>
  <c r="N67" i="2"/>
  <c r="Q125" i="7"/>
  <c r="W125" i="7"/>
  <c r="R66" i="2"/>
  <c r="A129" i="7"/>
  <c r="M68" i="2"/>
  <c r="N126" i="7" l="1"/>
  <c r="Y68" i="7"/>
  <c r="T126" i="7"/>
  <c r="P126" i="7"/>
  <c r="S126" i="7"/>
  <c r="H66" i="2"/>
  <c r="J66" i="2"/>
  <c r="Q66" i="7"/>
  <c r="W66" i="7"/>
  <c r="H69" i="7"/>
  <c r="T68" i="7"/>
  <c r="K67" i="2"/>
  <c r="U67" i="2"/>
  <c r="S127" i="7" s="1"/>
  <c r="F67" i="2"/>
  <c r="G67" i="2" s="1"/>
  <c r="A71" i="7"/>
  <c r="E68" i="2"/>
  <c r="X67" i="7"/>
  <c r="R67" i="7"/>
  <c r="V67" i="7"/>
  <c r="P67" i="7"/>
  <c r="I65" i="2"/>
  <c r="G66" i="2"/>
  <c r="O68" i="7" s="1"/>
  <c r="N68" i="7"/>
  <c r="B70" i="7"/>
  <c r="M70" i="7"/>
  <c r="G70" i="7"/>
  <c r="R67" i="2"/>
  <c r="X126" i="7"/>
  <c r="R126" i="7"/>
  <c r="W126" i="7"/>
  <c r="Q126" i="7"/>
  <c r="P67" i="2"/>
  <c r="S68" i="2"/>
  <c r="N68" i="2"/>
  <c r="P68" i="2" s="1"/>
  <c r="A130" i="7"/>
  <c r="M69" i="2"/>
  <c r="S69" i="7" l="1"/>
  <c r="W67" i="7"/>
  <c r="Q67" i="7"/>
  <c r="Y69" i="7"/>
  <c r="T127" i="7"/>
  <c r="B71" i="7"/>
  <c r="K68" i="2"/>
  <c r="U68" i="2"/>
  <c r="V128" i="7" s="1"/>
  <c r="F68" i="2"/>
  <c r="G68" i="2" s="1"/>
  <c r="A72" i="7"/>
  <c r="E69" i="2"/>
  <c r="R68" i="7"/>
  <c r="X68" i="7"/>
  <c r="N127" i="7"/>
  <c r="H70" i="7"/>
  <c r="T69" i="7"/>
  <c r="Y127" i="7"/>
  <c r="N69" i="7"/>
  <c r="U68" i="7"/>
  <c r="O66" i="2"/>
  <c r="J67" i="2"/>
  <c r="H67" i="2"/>
  <c r="P68" i="7"/>
  <c r="V68" i="7"/>
  <c r="I66" i="2"/>
  <c r="G71" i="7"/>
  <c r="M71" i="7"/>
  <c r="Q68" i="2"/>
  <c r="X127" i="7"/>
  <c r="R127" i="7"/>
  <c r="Q67" i="2"/>
  <c r="V127" i="7"/>
  <c r="P127" i="7"/>
  <c r="R68" i="2"/>
  <c r="N69" i="2"/>
  <c r="P69" i="2" s="1"/>
  <c r="S69" i="2"/>
  <c r="O67" i="2"/>
  <c r="U69" i="7"/>
  <c r="O69" i="7"/>
  <c r="A131" i="7"/>
  <c r="M70" i="2"/>
  <c r="S70" i="7" l="1"/>
  <c r="P128" i="7"/>
  <c r="N70" i="7"/>
  <c r="Y70" i="7"/>
  <c r="Y128" i="7"/>
  <c r="S128" i="7"/>
  <c r="N128" i="7"/>
  <c r="V69" i="7"/>
  <c r="I67" i="2"/>
  <c r="P69" i="7"/>
  <c r="U126" i="7"/>
  <c r="O126" i="7"/>
  <c r="H71" i="7"/>
  <c r="T70" i="7"/>
  <c r="X69" i="7"/>
  <c r="R69" i="7"/>
  <c r="B72" i="7"/>
  <c r="K69" i="2"/>
  <c r="F69" i="2"/>
  <c r="U69" i="2"/>
  <c r="T129" i="7" s="1"/>
  <c r="A73" i="7"/>
  <c r="E70" i="2"/>
  <c r="T128" i="7"/>
  <c r="W68" i="7"/>
  <c r="Q68" i="7"/>
  <c r="J68" i="2"/>
  <c r="H68" i="2"/>
  <c r="M72" i="7"/>
  <c r="G72" i="7"/>
  <c r="Q69" i="2"/>
  <c r="S70" i="2"/>
  <c r="N70" i="2"/>
  <c r="W127" i="7"/>
  <c r="Q127" i="7"/>
  <c r="Y129" i="7"/>
  <c r="X128" i="7"/>
  <c r="R128" i="7"/>
  <c r="O68" i="2"/>
  <c r="U70" i="7"/>
  <c r="O70" i="7"/>
  <c r="R69" i="2"/>
  <c r="O127" i="7"/>
  <c r="U127" i="7"/>
  <c r="W128" i="7"/>
  <c r="Q128" i="7"/>
  <c r="A132" i="7"/>
  <c r="M71" i="2"/>
  <c r="S129" i="7" l="1"/>
  <c r="Y71" i="7"/>
  <c r="S71" i="7"/>
  <c r="H69" i="2"/>
  <c r="J69" i="2"/>
  <c r="G69" i="2"/>
  <c r="O71" i="7" s="1"/>
  <c r="P129" i="7"/>
  <c r="X70" i="7"/>
  <c r="R70" i="7"/>
  <c r="V129" i="7"/>
  <c r="B73" i="7"/>
  <c r="W69" i="7"/>
  <c r="Q69" i="7"/>
  <c r="K70" i="2"/>
  <c r="F70" i="2"/>
  <c r="U70" i="2"/>
  <c r="N130" i="7" s="1"/>
  <c r="A74" i="7"/>
  <c r="E71" i="2"/>
  <c r="H72" i="7"/>
  <c r="T71" i="7"/>
  <c r="I68" i="2"/>
  <c r="P70" i="7"/>
  <c r="V70" i="7"/>
  <c r="N129" i="7"/>
  <c r="N71" i="7"/>
  <c r="G73" i="7"/>
  <c r="M73" i="7"/>
  <c r="R70" i="2"/>
  <c r="O128" i="7"/>
  <c r="U128" i="7"/>
  <c r="X129" i="7"/>
  <c r="R129" i="7"/>
  <c r="S71" i="2"/>
  <c r="N71" i="2"/>
  <c r="P71" i="2" s="1"/>
  <c r="P70" i="2"/>
  <c r="Q129" i="7"/>
  <c r="W129" i="7"/>
  <c r="A133" i="7"/>
  <c r="M72" i="2"/>
  <c r="S72" i="7" l="1"/>
  <c r="U71" i="7"/>
  <c r="O69" i="2"/>
  <c r="O129" i="7" s="1"/>
  <c r="J70" i="2"/>
  <c r="H70" i="2"/>
  <c r="G70" i="2"/>
  <c r="W70" i="7"/>
  <c r="Q70" i="7"/>
  <c r="T130" i="7"/>
  <c r="F71" i="2"/>
  <c r="K71" i="2"/>
  <c r="U71" i="2"/>
  <c r="T131" i="7" s="1"/>
  <c r="B74" i="7"/>
  <c r="A75" i="7"/>
  <c r="E72" i="2"/>
  <c r="Y130" i="7"/>
  <c r="Y72" i="7"/>
  <c r="S130" i="7"/>
  <c r="X71" i="7"/>
  <c r="R71" i="7"/>
  <c r="H73" i="7"/>
  <c r="T72" i="7"/>
  <c r="N72" i="7"/>
  <c r="I69" i="2"/>
  <c r="V71" i="7"/>
  <c r="P71" i="7"/>
  <c r="M74" i="7"/>
  <c r="G74" i="7"/>
  <c r="S72" i="2"/>
  <c r="N72" i="2"/>
  <c r="S131" i="7"/>
  <c r="Y131" i="7"/>
  <c r="Q70" i="2"/>
  <c r="P130" i="7"/>
  <c r="V130" i="7"/>
  <c r="Q71" i="2"/>
  <c r="V131" i="7"/>
  <c r="P131" i="7"/>
  <c r="X130" i="7"/>
  <c r="R130" i="7"/>
  <c r="R71" i="2"/>
  <c r="A134" i="7"/>
  <c r="M73" i="2"/>
  <c r="U129" i="7" l="1"/>
  <c r="S73" i="7"/>
  <c r="N131" i="7"/>
  <c r="K72" i="2"/>
  <c r="F72" i="2"/>
  <c r="G72" i="2" s="1"/>
  <c r="O72" i="2" s="1"/>
  <c r="U72" i="2"/>
  <c r="Y74" i="7" s="1"/>
  <c r="Y73" i="7"/>
  <c r="O70" i="2"/>
  <c r="O72" i="7"/>
  <c r="U72" i="7"/>
  <c r="B75" i="7"/>
  <c r="I70" i="2"/>
  <c r="P72" i="7"/>
  <c r="V72" i="7"/>
  <c r="J71" i="2"/>
  <c r="H71" i="2"/>
  <c r="Q71" i="7"/>
  <c r="W71" i="7"/>
  <c r="A76" i="7"/>
  <c r="E73" i="2"/>
  <c r="H74" i="7"/>
  <c r="T73" i="7"/>
  <c r="N73" i="7"/>
  <c r="G71" i="2"/>
  <c r="O71" i="2" s="1"/>
  <c r="O131" i="7" s="1"/>
  <c r="R72" i="7"/>
  <c r="X72" i="7"/>
  <c r="P72" i="2"/>
  <c r="G75" i="7"/>
  <c r="M75" i="7"/>
  <c r="W131" i="7"/>
  <c r="Q131" i="7"/>
  <c r="S73" i="2"/>
  <c r="N73" i="2"/>
  <c r="P73" i="2" s="1"/>
  <c r="W130" i="7"/>
  <c r="Q130" i="7"/>
  <c r="X131" i="7"/>
  <c r="R131" i="7"/>
  <c r="R72" i="2"/>
  <c r="A135" i="7"/>
  <c r="M74" i="2"/>
  <c r="U131" i="7" l="1"/>
  <c r="V132" i="7"/>
  <c r="O73" i="7"/>
  <c r="U73" i="7"/>
  <c r="R73" i="7"/>
  <c r="X73" i="7"/>
  <c r="U130" i="7"/>
  <c r="O130" i="7"/>
  <c r="Y132" i="7"/>
  <c r="B76" i="7"/>
  <c r="S132" i="7"/>
  <c r="S74" i="7"/>
  <c r="I71" i="2"/>
  <c r="P73" i="7"/>
  <c r="V73" i="7"/>
  <c r="O74" i="7"/>
  <c r="H75" i="7"/>
  <c r="T74" i="7"/>
  <c r="U74" i="7"/>
  <c r="K73" i="2"/>
  <c r="U73" i="2"/>
  <c r="T133" i="7" s="1"/>
  <c r="F73" i="2"/>
  <c r="G73" i="2" s="1"/>
  <c r="N132" i="7"/>
  <c r="A77" i="7"/>
  <c r="E74" i="2"/>
  <c r="W72" i="7"/>
  <c r="Q72" i="7"/>
  <c r="H72" i="2"/>
  <c r="J72" i="2"/>
  <c r="T132" i="7"/>
  <c r="N74" i="7"/>
  <c r="P132" i="7"/>
  <c r="Q72" i="2"/>
  <c r="Q132" i="7" s="1"/>
  <c r="M76" i="7"/>
  <c r="G76" i="7"/>
  <c r="Q73" i="2"/>
  <c r="V133" i="7"/>
  <c r="S133" i="7"/>
  <c r="O132" i="7"/>
  <c r="U132" i="7"/>
  <c r="S74" i="2"/>
  <c r="N74" i="2"/>
  <c r="P74" i="2" s="1"/>
  <c r="R73" i="2"/>
  <c r="X132" i="7"/>
  <c r="R132" i="7"/>
  <c r="A136" i="7"/>
  <c r="M75" i="2"/>
  <c r="S75" i="7" l="1"/>
  <c r="N133" i="7"/>
  <c r="N75" i="7"/>
  <c r="Y75" i="7"/>
  <c r="Y133" i="7"/>
  <c r="W132" i="7"/>
  <c r="H76" i="7"/>
  <c r="T75" i="7"/>
  <c r="W73" i="7"/>
  <c r="Q73" i="7"/>
  <c r="P133" i="7"/>
  <c r="U74" i="2"/>
  <c r="P134" i="7" s="1"/>
  <c r="F74" i="2"/>
  <c r="K74" i="2"/>
  <c r="Y76" i="7" s="1"/>
  <c r="B77" i="7"/>
  <c r="A78" i="7"/>
  <c r="E75" i="2"/>
  <c r="J73" i="2"/>
  <c r="H73" i="2"/>
  <c r="X74" i="7"/>
  <c r="R74" i="7"/>
  <c r="I72" i="2"/>
  <c r="P74" i="7"/>
  <c r="V74" i="7"/>
  <c r="G77" i="7"/>
  <c r="M77" i="7"/>
  <c r="Q74" i="2"/>
  <c r="S75" i="2"/>
  <c r="N75" i="2"/>
  <c r="P75" i="2" s="1"/>
  <c r="Q133" i="7"/>
  <c r="W133" i="7"/>
  <c r="X133" i="7"/>
  <c r="R133" i="7"/>
  <c r="R74" i="2"/>
  <c r="O73" i="2"/>
  <c r="U75" i="7"/>
  <c r="O75" i="7"/>
  <c r="A137" i="7"/>
  <c r="M76" i="2"/>
  <c r="N134" i="7" l="1"/>
  <c r="J74" i="2"/>
  <c r="H74" i="2"/>
  <c r="T134" i="7"/>
  <c r="V134" i="7"/>
  <c r="S134" i="7"/>
  <c r="G74" i="2"/>
  <c r="U76" i="7" s="1"/>
  <c r="V75" i="7"/>
  <c r="P75" i="7"/>
  <c r="I73" i="2"/>
  <c r="Y134" i="7"/>
  <c r="S76" i="7"/>
  <c r="X75" i="7"/>
  <c r="R75" i="7"/>
  <c r="U75" i="2"/>
  <c r="S135" i="7" s="1"/>
  <c r="K75" i="2"/>
  <c r="Y77" i="7" s="1"/>
  <c r="F75" i="2"/>
  <c r="E76" i="2"/>
  <c r="A79" i="7"/>
  <c r="N76" i="7"/>
  <c r="W74" i="7"/>
  <c r="Q74" i="7"/>
  <c r="B78" i="7"/>
  <c r="H77" i="7"/>
  <c r="T76" i="7"/>
  <c r="M78" i="7"/>
  <c r="G78" i="7"/>
  <c r="Q75" i="2"/>
  <c r="W134" i="7"/>
  <c r="Q134" i="7"/>
  <c r="R75" i="2"/>
  <c r="X134" i="7"/>
  <c r="R134" i="7"/>
  <c r="S76" i="2"/>
  <c r="N76" i="2"/>
  <c r="O133" i="7"/>
  <c r="U133" i="7"/>
  <c r="A138" i="7"/>
  <c r="M77" i="2"/>
  <c r="O74" i="2" l="1"/>
  <c r="N77" i="7"/>
  <c r="P135" i="7"/>
  <c r="V135" i="7"/>
  <c r="H78" i="7"/>
  <c r="T77" i="7"/>
  <c r="S77" i="7"/>
  <c r="N135" i="7"/>
  <c r="Y135" i="7"/>
  <c r="A80" i="7"/>
  <c r="E77" i="2"/>
  <c r="I74" i="2"/>
  <c r="V76" i="7"/>
  <c r="P76" i="7"/>
  <c r="H75" i="2"/>
  <c r="J75" i="2"/>
  <c r="B79" i="7"/>
  <c r="T135" i="7"/>
  <c r="O76" i="7"/>
  <c r="G75" i="2"/>
  <c r="O77" i="7" s="1"/>
  <c r="U76" i="2"/>
  <c r="S136" i="7" s="1"/>
  <c r="K76" i="2"/>
  <c r="S78" i="7" s="1"/>
  <c r="F76" i="2"/>
  <c r="N78" i="7" s="1"/>
  <c r="W75" i="7"/>
  <c r="Q75" i="7"/>
  <c r="X76" i="7"/>
  <c r="R76" i="7"/>
  <c r="G79" i="7"/>
  <c r="M79" i="7"/>
  <c r="R76" i="2"/>
  <c r="Y136" i="7"/>
  <c r="O134" i="7"/>
  <c r="U134" i="7"/>
  <c r="X135" i="7"/>
  <c r="R135" i="7"/>
  <c r="P76" i="2"/>
  <c r="N77" i="2"/>
  <c r="P77" i="2" s="1"/>
  <c r="S77" i="2"/>
  <c r="W135" i="7"/>
  <c r="Q135" i="7"/>
  <c r="A139" i="7"/>
  <c r="M78" i="2"/>
  <c r="O75" i="2" l="1"/>
  <c r="U135" i="7" s="1"/>
  <c r="G76" i="2"/>
  <c r="N136" i="7"/>
  <c r="Y78" i="7"/>
  <c r="T136" i="7"/>
  <c r="U77" i="7"/>
  <c r="O76" i="2"/>
  <c r="U136" i="7" s="1"/>
  <c r="K77" i="2"/>
  <c r="Y79" i="7" s="1"/>
  <c r="F77" i="2"/>
  <c r="G77" i="2" s="1"/>
  <c r="U79" i="7" s="1"/>
  <c r="U77" i="2"/>
  <c r="S137" i="7" s="1"/>
  <c r="A81" i="7"/>
  <c r="E78" i="2"/>
  <c r="B80" i="7"/>
  <c r="I75" i="2"/>
  <c r="P77" i="7"/>
  <c r="V77" i="7"/>
  <c r="H76" i="2"/>
  <c r="J76" i="2"/>
  <c r="R77" i="7"/>
  <c r="X77" i="7"/>
  <c r="W76" i="7"/>
  <c r="Q76" i="7"/>
  <c r="H79" i="7"/>
  <c r="T78" i="7"/>
  <c r="M80" i="7"/>
  <c r="G80" i="7"/>
  <c r="O135" i="7"/>
  <c r="Q76" i="2"/>
  <c r="P136" i="7"/>
  <c r="V136" i="7"/>
  <c r="Y137" i="7"/>
  <c r="X136" i="7"/>
  <c r="R136" i="7"/>
  <c r="N78" i="2"/>
  <c r="S78" i="2"/>
  <c r="Q77" i="2"/>
  <c r="V137" i="7"/>
  <c r="P137" i="7"/>
  <c r="T137" i="7"/>
  <c r="N137" i="7"/>
  <c r="R77" i="2"/>
  <c r="A140" i="7"/>
  <c r="M79" i="2"/>
  <c r="O136" i="7" l="1"/>
  <c r="S79" i="7"/>
  <c r="N79" i="7"/>
  <c r="O78" i="7"/>
  <c r="U78" i="7"/>
  <c r="O77" i="2"/>
  <c r="O137" i="7" s="1"/>
  <c r="B81" i="7"/>
  <c r="F78" i="2"/>
  <c r="G78" i="2" s="1"/>
  <c r="U78" i="2"/>
  <c r="T138" i="7" s="1"/>
  <c r="K78" i="2"/>
  <c r="E79" i="2"/>
  <c r="A82" i="7"/>
  <c r="O79" i="7"/>
  <c r="H77" i="2"/>
  <c r="J77" i="2"/>
  <c r="Q77" i="7"/>
  <c r="W77" i="7"/>
  <c r="R78" i="7"/>
  <c r="X78" i="7"/>
  <c r="P78" i="7"/>
  <c r="V78" i="7"/>
  <c r="I76" i="2"/>
  <c r="H80" i="7"/>
  <c r="T79" i="7"/>
  <c r="G81" i="7"/>
  <c r="M81" i="7"/>
  <c r="N79" i="2"/>
  <c r="S79" i="2"/>
  <c r="W136" i="7"/>
  <c r="Q136" i="7"/>
  <c r="Q137" i="7"/>
  <c r="W137" i="7"/>
  <c r="X137" i="7"/>
  <c r="R137" i="7"/>
  <c r="R78" i="2"/>
  <c r="P78" i="2"/>
  <c r="A141" i="7"/>
  <c r="M80" i="2"/>
  <c r="U137" i="7" l="1"/>
  <c r="Y80" i="7"/>
  <c r="Y138" i="7"/>
  <c r="S80" i="7"/>
  <c r="N138" i="7"/>
  <c r="R79" i="7"/>
  <c r="X79" i="7"/>
  <c r="A83" i="7"/>
  <c r="E80" i="2"/>
  <c r="F79" i="2"/>
  <c r="U79" i="2"/>
  <c r="V139" i="7" s="1"/>
  <c r="K79" i="2"/>
  <c r="Y81" i="7" s="1"/>
  <c r="S138" i="7"/>
  <c r="H78" i="2"/>
  <c r="J78" i="2"/>
  <c r="H81" i="7"/>
  <c r="T80" i="7"/>
  <c r="N80" i="7"/>
  <c r="W78" i="7"/>
  <c r="Q78" i="7"/>
  <c r="I77" i="2"/>
  <c r="P79" i="7"/>
  <c r="V79" i="7"/>
  <c r="B82" i="7"/>
  <c r="P79" i="2"/>
  <c r="Q79" i="2" s="1"/>
  <c r="M82" i="7"/>
  <c r="G82" i="7"/>
  <c r="O78" i="2"/>
  <c r="U80" i="7"/>
  <c r="O80" i="7"/>
  <c r="X138" i="7"/>
  <c r="R138" i="7"/>
  <c r="S80" i="2"/>
  <c r="N80" i="2"/>
  <c r="P80" i="2" s="1"/>
  <c r="Q78" i="2"/>
  <c r="P138" i="7"/>
  <c r="V138" i="7"/>
  <c r="R79" i="2"/>
  <c r="N139" i="7"/>
  <c r="A142" i="7"/>
  <c r="M81" i="2"/>
  <c r="N81" i="7" l="1"/>
  <c r="S81" i="7"/>
  <c r="Y139" i="7"/>
  <c r="S139" i="7"/>
  <c r="P139" i="7"/>
  <c r="U80" i="2"/>
  <c r="T140" i="7" s="1"/>
  <c r="F80" i="2"/>
  <c r="N82" i="7" s="1"/>
  <c r="K80" i="2"/>
  <c r="Y82" i="7" s="1"/>
  <c r="H82" i="7"/>
  <c r="T81" i="7"/>
  <c r="T139" i="7"/>
  <c r="H79" i="2"/>
  <c r="J79" i="2"/>
  <c r="B83" i="7"/>
  <c r="A84" i="7"/>
  <c r="E81" i="2"/>
  <c r="R80" i="7"/>
  <c r="X80" i="7"/>
  <c r="I78" i="2"/>
  <c r="V80" i="7"/>
  <c r="P80" i="7"/>
  <c r="Q79" i="7"/>
  <c r="W79" i="7"/>
  <c r="G79" i="2"/>
  <c r="G83" i="7"/>
  <c r="M83" i="7"/>
  <c r="X139" i="7"/>
  <c r="R139" i="7"/>
  <c r="S140" i="7"/>
  <c r="Y140" i="7"/>
  <c r="W138" i="7"/>
  <c r="Q138" i="7"/>
  <c r="S81" i="2"/>
  <c r="N81" i="2"/>
  <c r="W139" i="7"/>
  <c r="Q139" i="7"/>
  <c r="Q80" i="2"/>
  <c r="P140" i="7"/>
  <c r="V140" i="7"/>
  <c r="R80" i="2"/>
  <c r="O138" i="7"/>
  <c r="U138" i="7"/>
  <c r="A143" i="7"/>
  <c r="M82" i="2"/>
  <c r="G80" i="2" l="1"/>
  <c r="O82" i="7" s="1"/>
  <c r="N140" i="7"/>
  <c r="S82" i="7"/>
  <c r="U82" i="7"/>
  <c r="O80" i="2"/>
  <c r="O140" i="7" s="1"/>
  <c r="X81" i="7"/>
  <c r="R81" i="7"/>
  <c r="Q80" i="7"/>
  <c r="W80" i="7"/>
  <c r="F81" i="2"/>
  <c r="U81" i="2"/>
  <c r="S141" i="7" s="1"/>
  <c r="K81" i="2"/>
  <c r="A85" i="7"/>
  <c r="E82" i="2"/>
  <c r="H80" i="2"/>
  <c r="J80" i="2"/>
  <c r="V81" i="7"/>
  <c r="I79" i="2"/>
  <c r="P81" i="7"/>
  <c r="U81" i="7"/>
  <c r="O81" i="7"/>
  <c r="O79" i="2"/>
  <c r="H83" i="7"/>
  <c r="T82" i="7"/>
  <c r="B84" i="7"/>
  <c r="M84" i="7"/>
  <c r="G84" i="7"/>
  <c r="S82" i="2"/>
  <c r="N82" i="2"/>
  <c r="P82" i="2" s="1"/>
  <c r="X140" i="7"/>
  <c r="R140" i="7"/>
  <c r="R81" i="2"/>
  <c r="G81" i="2"/>
  <c r="W140" i="7"/>
  <c r="Q140" i="7"/>
  <c r="P81" i="2"/>
  <c r="A144" i="7"/>
  <c r="M83" i="2"/>
  <c r="U140" i="7" l="1"/>
  <c r="T141" i="7"/>
  <c r="N141" i="7"/>
  <c r="N83" i="7"/>
  <c r="S83" i="7"/>
  <c r="Y83" i="7"/>
  <c r="Q81" i="7"/>
  <c r="W81" i="7"/>
  <c r="R82" i="7"/>
  <c r="X82" i="7"/>
  <c r="A86" i="7"/>
  <c r="E83" i="2"/>
  <c r="H81" i="2"/>
  <c r="J81" i="2"/>
  <c r="B85" i="7"/>
  <c r="Y141" i="7"/>
  <c r="H84" i="7"/>
  <c r="T83" i="7"/>
  <c r="P82" i="7"/>
  <c r="V82" i="7"/>
  <c r="I80" i="2"/>
  <c r="U139" i="7"/>
  <c r="O139" i="7"/>
  <c r="F82" i="2"/>
  <c r="N84" i="7" s="1"/>
  <c r="K82" i="2"/>
  <c r="S84" i="7" s="1"/>
  <c r="U82" i="2"/>
  <c r="V142" i="7" s="1"/>
  <c r="G85" i="7"/>
  <c r="M85" i="7"/>
  <c r="Q81" i="2"/>
  <c r="V141" i="7"/>
  <c r="P141" i="7"/>
  <c r="Q82" i="2"/>
  <c r="P142" i="7"/>
  <c r="O81" i="2"/>
  <c r="U83" i="7"/>
  <c r="O83" i="7"/>
  <c r="X141" i="7"/>
  <c r="R141" i="7"/>
  <c r="S83" i="2"/>
  <c r="N83" i="2"/>
  <c r="P83" i="2" s="1"/>
  <c r="R82" i="2"/>
  <c r="T142" i="7"/>
  <c r="N142" i="7"/>
  <c r="S142" i="7"/>
  <c r="A145" i="7"/>
  <c r="M84" i="2"/>
  <c r="G82" i="2" l="1"/>
  <c r="O82" i="2" s="1"/>
  <c r="Y84" i="7"/>
  <c r="B86" i="7"/>
  <c r="I81" i="2"/>
  <c r="P83" i="7"/>
  <c r="V83" i="7"/>
  <c r="K83" i="2"/>
  <c r="Y85" i="7" s="1"/>
  <c r="F83" i="2"/>
  <c r="U83" i="2"/>
  <c r="E84" i="2"/>
  <c r="A87" i="7"/>
  <c r="H85" i="7"/>
  <c r="T84" i="7"/>
  <c r="H82" i="2"/>
  <c r="J82" i="2"/>
  <c r="Y142" i="7"/>
  <c r="Q82" i="7"/>
  <c r="W82" i="7"/>
  <c r="X83" i="7"/>
  <c r="R83" i="7"/>
  <c r="O84" i="7"/>
  <c r="U84" i="7"/>
  <c r="M86" i="7"/>
  <c r="G86" i="7"/>
  <c r="X142" i="7"/>
  <c r="R142" i="7"/>
  <c r="O141" i="7"/>
  <c r="U141" i="7"/>
  <c r="Q83" i="2"/>
  <c r="V143" i="7"/>
  <c r="P143" i="7"/>
  <c r="S84" i="2"/>
  <c r="N84" i="2"/>
  <c r="P84" i="2" s="1"/>
  <c r="O142" i="7"/>
  <c r="U142" i="7"/>
  <c r="W142" i="7"/>
  <c r="Q142" i="7"/>
  <c r="T143" i="7"/>
  <c r="N143" i="7"/>
  <c r="R83" i="2"/>
  <c r="S143" i="7"/>
  <c r="Y143" i="7"/>
  <c r="Q141" i="7"/>
  <c r="W141" i="7"/>
  <c r="A146" i="7"/>
  <c r="M85" i="2"/>
  <c r="J83" i="2" l="1"/>
  <c r="H83" i="2"/>
  <c r="G83" i="2"/>
  <c r="R84" i="7"/>
  <c r="X84" i="7"/>
  <c r="H86" i="7"/>
  <c r="T85" i="7"/>
  <c r="S85" i="7"/>
  <c r="E85" i="2"/>
  <c r="A88" i="7"/>
  <c r="F84" i="2"/>
  <c r="G84" i="2" s="1"/>
  <c r="U84" i="2"/>
  <c r="N144" i="7" s="1"/>
  <c r="K84" i="2"/>
  <c r="Y86" i="7" s="1"/>
  <c r="B87" i="7"/>
  <c r="N86" i="7"/>
  <c r="I82" i="2"/>
  <c r="P84" i="7"/>
  <c r="V84" i="7"/>
  <c r="Q83" i="7"/>
  <c r="W83" i="7"/>
  <c r="N85" i="7"/>
  <c r="G87" i="7"/>
  <c r="S86" i="7"/>
  <c r="M87" i="7"/>
  <c r="Q84" i="2"/>
  <c r="X143" i="7"/>
  <c r="R143" i="7"/>
  <c r="W143" i="7"/>
  <c r="Q143" i="7"/>
  <c r="S144" i="7"/>
  <c r="Y144" i="7"/>
  <c r="R84" i="2"/>
  <c r="N85" i="2"/>
  <c r="S85" i="2"/>
  <c r="A147" i="7"/>
  <c r="M86" i="2"/>
  <c r="V144" i="7" l="1"/>
  <c r="T144" i="7"/>
  <c r="Q84" i="7"/>
  <c r="W84" i="7"/>
  <c r="H87" i="7"/>
  <c r="T86" i="7"/>
  <c r="H84" i="2"/>
  <c r="J84" i="2"/>
  <c r="I83" i="2"/>
  <c r="P85" i="7"/>
  <c r="V85" i="7"/>
  <c r="B88" i="7"/>
  <c r="P144" i="7"/>
  <c r="O83" i="2"/>
  <c r="U85" i="7"/>
  <c r="O85" i="7"/>
  <c r="E86" i="2"/>
  <c r="A89" i="7"/>
  <c r="F85" i="2"/>
  <c r="G85" i="2" s="1"/>
  <c r="U85" i="2"/>
  <c r="T145" i="7" s="1"/>
  <c r="K85" i="2"/>
  <c r="Y87" i="7" s="1"/>
  <c r="R85" i="7"/>
  <c r="X85" i="7"/>
  <c r="M88" i="7"/>
  <c r="G88" i="7"/>
  <c r="P85" i="2"/>
  <c r="O84" i="2"/>
  <c r="U86" i="7"/>
  <c r="O86" i="7"/>
  <c r="X144" i="7"/>
  <c r="R144" i="7"/>
  <c r="N86" i="2"/>
  <c r="S86" i="2"/>
  <c r="R85" i="2"/>
  <c r="W144" i="7"/>
  <c r="Q144" i="7"/>
  <c r="A148" i="7"/>
  <c r="M87" i="2"/>
  <c r="N145" i="7" l="1"/>
  <c r="O85" i="2"/>
  <c r="O87" i="7"/>
  <c r="Y145" i="7"/>
  <c r="S145" i="7"/>
  <c r="U87" i="7"/>
  <c r="W85" i="7"/>
  <c r="Q85" i="7"/>
  <c r="O143" i="7"/>
  <c r="U143" i="7"/>
  <c r="R86" i="7"/>
  <c r="X86" i="7"/>
  <c r="P86" i="7"/>
  <c r="V86" i="7"/>
  <c r="I84" i="2"/>
  <c r="S87" i="7"/>
  <c r="H85" i="2"/>
  <c r="J85" i="2"/>
  <c r="N87" i="7"/>
  <c r="H88" i="7"/>
  <c r="T87" i="7"/>
  <c r="A90" i="7"/>
  <c r="E87" i="2"/>
  <c r="B89" i="7"/>
  <c r="F86" i="2"/>
  <c r="U86" i="2"/>
  <c r="N146" i="7" s="1"/>
  <c r="K86" i="2"/>
  <c r="S88" i="7" s="1"/>
  <c r="G89" i="7"/>
  <c r="M89" i="7"/>
  <c r="R86" i="2"/>
  <c r="X145" i="7"/>
  <c r="R145" i="7"/>
  <c r="N87" i="2"/>
  <c r="P87" i="2" s="1"/>
  <c r="S87" i="2"/>
  <c r="Q85" i="2"/>
  <c r="V145" i="7"/>
  <c r="P145" i="7"/>
  <c r="O144" i="7"/>
  <c r="U144" i="7"/>
  <c r="P86" i="2"/>
  <c r="S146" i="7"/>
  <c r="O145" i="7"/>
  <c r="U145" i="7"/>
  <c r="A149" i="7"/>
  <c r="M88" i="2"/>
  <c r="J86" i="2" l="1"/>
  <c r="H86" i="2"/>
  <c r="X87" i="7"/>
  <c r="R87" i="7"/>
  <c r="G86" i="2"/>
  <c r="O88" i="7" s="1"/>
  <c r="T146" i="7"/>
  <c r="N88" i="7"/>
  <c r="V87" i="7"/>
  <c r="I85" i="2"/>
  <c r="P87" i="7"/>
  <c r="Y88" i="7"/>
  <c r="B90" i="7"/>
  <c r="F87" i="2"/>
  <c r="K87" i="2"/>
  <c r="Y89" i="7" s="1"/>
  <c r="U87" i="2"/>
  <c r="V147" i="7" s="1"/>
  <c r="W86" i="7"/>
  <c r="Q86" i="7"/>
  <c r="Y146" i="7"/>
  <c r="A91" i="7"/>
  <c r="E88" i="2"/>
  <c r="H89" i="7"/>
  <c r="T88" i="7"/>
  <c r="M90" i="7"/>
  <c r="G90" i="7"/>
  <c r="Q87" i="2"/>
  <c r="Q145" i="7"/>
  <c r="W145" i="7"/>
  <c r="X146" i="7"/>
  <c r="R146" i="7"/>
  <c r="O86" i="2"/>
  <c r="U88" i="7"/>
  <c r="R87" i="2"/>
  <c r="S88" i="2"/>
  <c r="N88" i="2"/>
  <c r="Q86" i="2"/>
  <c r="P146" i="7"/>
  <c r="V146" i="7"/>
  <c r="A150" i="7"/>
  <c r="M89" i="2"/>
  <c r="Y147" i="7" l="1"/>
  <c r="S147" i="7"/>
  <c r="H87" i="2"/>
  <c r="J87" i="2"/>
  <c r="F88" i="2"/>
  <c r="K88" i="2"/>
  <c r="U88" i="2"/>
  <c r="N148" i="7" s="1"/>
  <c r="B91" i="7"/>
  <c r="N147" i="7"/>
  <c r="T147" i="7"/>
  <c r="G87" i="2"/>
  <c r="P88" i="7"/>
  <c r="V88" i="7"/>
  <c r="I86" i="2"/>
  <c r="P147" i="7"/>
  <c r="H90" i="7"/>
  <c r="T89" i="7"/>
  <c r="N89" i="7"/>
  <c r="A92" i="7"/>
  <c r="E89" i="2"/>
  <c r="S89" i="7"/>
  <c r="W87" i="7"/>
  <c r="Q87" i="7"/>
  <c r="X88" i="7"/>
  <c r="R88" i="7"/>
  <c r="G91" i="7"/>
  <c r="M91" i="7"/>
  <c r="X147" i="7"/>
  <c r="R147" i="7"/>
  <c r="S89" i="2"/>
  <c r="N89" i="2"/>
  <c r="O146" i="7"/>
  <c r="U146" i="7"/>
  <c r="W146" i="7"/>
  <c r="Q146" i="7"/>
  <c r="R88" i="2"/>
  <c r="P88" i="2"/>
  <c r="O87" i="2"/>
  <c r="U89" i="7"/>
  <c r="O89" i="7"/>
  <c r="W147" i="7"/>
  <c r="Q147" i="7"/>
  <c r="A151" i="7"/>
  <c r="M90" i="2"/>
  <c r="N90" i="7" l="1"/>
  <c r="S90" i="7"/>
  <c r="Y90" i="7"/>
  <c r="Y148" i="7"/>
  <c r="G88" i="2"/>
  <c r="O90" i="7" s="1"/>
  <c r="S148" i="7"/>
  <c r="T148" i="7"/>
  <c r="H91" i="7"/>
  <c r="T90" i="7"/>
  <c r="F89" i="2"/>
  <c r="K89" i="2"/>
  <c r="Y91" i="7" s="1"/>
  <c r="U89" i="2"/>
  <c r="Y149" i="7" s="1"/>
  <c r="X89" i="7"/>
  <c r="R89" i="7"/>
  <c r="G89" i="2"/>
  <c r="O89" i="2" s="1"/>
  <c r="I87" i="2"/>
  <c r="V89" i="7"/>
  <c r="P89" i="7"/>
  <c r="B92" i="7"/>
  <c r="Q88" i="7"/>
  <c r="W88" i="7"/>
  <c r="J88" i="2"/>
  <c r="H88" i="2"/>
  <c r="A93" i="7"/>
  <c r="E90" i="2"/>
  <c r="M92" i="7"/>
  <c r="G92" i="7"/>
  <c r="S91" i="7"/>
  <c r="S90" i="2"/>
  <c r="N90" i="2"/>
  <c r="P90" i="2" s="1"/>
  <c r="Q88" i="2"/>
  <c r="P148" i="7"/>
  <c r="V148" i="7"/>
  <c r="R89" i="2"/>
  <c r="N149" i="7"/>
  <c r="S149" i="7"/>
  <c r="O88" i="2"/>
  <c r="U90" i="7"/>
  <c r="P89" i="2"/>
  <c r="X148" i="7"/>
  <c r="R148" i="7"/>
  <c r="O147" i="7"/>
  <c r="U147" i="7"/>
  <c r="A152" i="7"/>
  <c r="M91" i="2"/>
  <c r="N91" i="7" l="1"/>
  <c r="X90" i="7"/>
  <c r="R90" i="7"/>
  <c r="U91" i="7"/>
  <c r="T149" i="7"/>
  <c r="F90" i="2"/>
  <c r="G90" i="2" s="1"/>
  <c r="K90" i="2"/>
  <c r="U90" i="2"/>
  <c r="P150" i="7" s="1"/>
  <c r="A94" i="7"/>
  <c r="E91" i="2"/>
  <c r="O91" i="7"/>
  <c r="B93" i="7"/>
  <c r="H89" i="2"/>
  <c r="J89" i="2"/>
  <c r="V90" i="7"/>
  <c r="I88" i="2"/>
  <c r="P90" i="7"/>
  <c r="W89" i="7"/>
  <c r="Q89" i="7"/>
  <c r="H92" i="7"/>
  <c r="T91" i="7"/>
  <c r="G93" i="7"/>
  <c r="M93" i="7"/>
  <c r="S91" i="2"/>
  <c r="N91" i="2"/>
  <c r="P91" i="2" s="1"/>
  <c r="X149" i="7"/>
  <c r="R149" i="7"/>
  <c r="O149" i="7"/>
  <c r="U149" i="7"/>
  <c r="W148" i="7"/>
  <c r="Q148" i="7"/>
  <c r="O148" i="7"/>
  <c r="U148" i="7"/>
  <c r="Q90" i="2"/>
  <c r="Q89" i="2"/>
  <c r="V149" i="7"/>
  <c r="P149" i="7"/>
  <c r="R90" i="2"/>
  <c r="A153" i="7"/>
  <c r="M92" i="2"/>
  <c r="Y150" i="7" l="1"/>
  <c r="S92" i="7"/>
  <c r="O92" i="7"/>
  <c r="Y92" i="7"/>
  <c r="U92" i="7"/>
  <c r="O90" i="2"/>
  <c r="O150" i="7" s="1"/>
  <c r="Q90" i="7"/>
  <c r="W90" i="7"/>
  <c r="A95" i="7"/>
  <c r="E92" i="2"/>
  <c r="S150" i="7"/>
  <c r="X91" i="7"/>
  <c r="R91" i="7"/>
  <c r="N150" i="7"/>
  <c r="I89" i="2"/>
  <c r="V91" i="7"/>
  <c r="P91" i="7"/>
  <c r="H90" i="2"/>
  <c r="J90" i="2"/>
  <c r="T150" i="7"/>
  <c r="V150" i="7"/>
  <c r="H93" i="7"/>
  <c r="T92" i="7"/>
  <c r="N92" i="7"/>
  <c r="B94" i="7"/>
  <c r="K91" i="2"/>
  <c r="F91" i="2"/>
  <c r="U91" i="2"/>
  <c r="Y151" i="7" s="1"/>
  <c r="M94" i="7"/>
  <c r="G94" i="7"/>
  <c r="Q91" i="2"/>
  <c r="X150" i="7"/>
  <c r="R150" i="7"/>
  <c r="W150" i="7"/>
  <c r="Q150" i="7"/>
  <c r="S92" i="2"/>
  <c r="N92" i="2"/>
  <c r="Q149" i="7"/>
  <c r="W149" i="7"/>
  <c r="R91" i="2"/>
  <c r="A154" i="7"/>
  <c r="M93" i="2"/>
  <c r="N93" i="7" l="1"/>
  <c r="Y93" i="7"/>
  <c r="U150" i="7"/>
  <c r="H94" i="7"/>
  <c r="T93" i="7"/>
  <c r="X92" i="7"/>
  <c r="R92" i="7"/>
  <c r="S151" i="7"/>
  <c r="T151" i="7"/>
  <c r="P151" i="7"/>
  <c r="I90" i="2"/>
  <c r="V92" i="7"/>
  <c r="P92" i="7"/>
  <c r="U92" i="2"/>
  <c r="S152" i="7" s="1"/>
  <c r="K92" i="2"/>
  <c r="S94" i="7" s="1"/>
  <c r="F92" i="2"/>
  <c r="N94" i="7" s="1"/>
  <c r="H91" i="2"/>
  <c r="J91" i="2"/>
  <c r="N151" i="7"/>
  <c r="V151" i="7"/>
  <c r="S93" i="7"/>
  <c r="G91" i="2"/>
  <c r="O91" i="2" s="1"/>
  <c r="U151" i="7" s="1"/>
  <c r="B95" i="7"/>
  <c r="A96" i="7"/>
  <c r="E93" i="2"/>
  <c r="W91" i="7"/>
  <c r="Q91" i="7"/>
  <c r="G95" i="7"/>
  <c r="M95" i="7"/>
  <c r="R92" i="2"/>
  <c r="P92" i="2"/>
  <c r="W151" i="7"/>
  <c r="Q151" i="7"/>
  <c r="X151" i="7"/>
  <c r="R151" i="7"/>
  <c r="N93" i="2"/>
  <c r="P93" i="2" s="1"/>
  <c r="S93" i="2"/>
  <c r="A155" i="7"/>
  <c r="M94" i="2"/>
  <c r="N152" i="7" l="1"/>
  <c r="O151" i="7"/>
  <c r="T152" i="7"/>
  <c r="Y94" i="7"/>
  <c r="Y152" i="7"/>
  <c r="U93" i="7"/>
  <c r="O93" i="7"/>
  <c r="A97" i="7"/>
  <c r="E94" i="2"/>
  <c r="G92" i="2"/>
  <c r="O94" i="7" s="1"/>
  <c r="B96" i="7"/>
  <c r="W92" i="7"/>
  <c r="Q92" i="7"/>
  <c r="K93" i="2"/>
  <c r="F93" i="2"/>
  <c r="U93" i="2"/>
  <c r="T153" i="7" s="1"/>
  <c r="J92" i="2"/>
  <c r="H92" i="2"/>
  <c r="R93" i="7"/>
  <c r="X93" i="7"/>
  <c r="I91" i="2"/>
  <c r="V93" i="7"/>
  <c r="P93" i="7"/>
  <c r="H95" i="7"/>
  <c r="T94" i="7"/>
  <c r="M96" i="7"/>
  <c r="G96" i="7"/>
  <c r="Q92" i="2"/>
  <c r="P152" i="7"/>
  <c r="V152" i="7"/>
  <c r="X152" i="7"/>
  <c r="R152" i="7"/>
  <c r="N94" i="2"/>
  <c r="P94" i="2" s="1"/>
  <c r="S94" i="2"/>
  <c r="Q93" i="2"/>
  <c r="R93" i="2"/>
  <c r="A156" i="7"/>
  <c r="M95" i="2"/>
  <c r="N95" i="7" l="1"/>
  <c r="V153" i="7"/>
  <c r="P153" i="7"/>
  <c r="Y153" i="7"/>
  <c r="S153" i="7"/>
  <c r="S95" i="7"/>
  <c r="U94" i="7"/>
  <c r="N153" i="7"/>
  <c r="O92" i="2"/>
  <c r="U152" i="7" s="1"/>
  <c r="G93" i="2"/>
  <c r="U95" i="7" s="1"/>
  <c r="Y95" i="7"/>
  <c r="B97" i="7"/>
  <c r="W93" i="7"/>
  <c r="Q93" i="7"/>
  <c r="P94" i="7"/>
  <c r="I92" i="2"/>
  <c r="V94" i="7"/>
  <c r="R94" i="7"/>
  <c r="X94" i="7"/>
  <c r="H96" i="7"/>
  <c r="T95" i="7"/>
  <c r="U94" i="2"/>
  <c r="P154" i="7" s="1"/>
  <c r="K94" i="2"/>
  <c r="Y96" i="7" s="1"/>
  <c r="F94" i="2"/>
  <c r="H93" i="2"/>
  <c r="J93" i="2"/>
  <c r="A98" i="7"/>
  <c r="E95" i="2"/>
  <c r="G97" i="7"/>
  <c r="M97" i="7"/>
  <c r="W152" i="7"/>
  <c r="Q152" i="7"/>
  <c r="Q94" i="2"/>
  <c r="Q153" i="7"/>
  <c r="W153" i="7"/>
  <c r="S95" i="2"/>
  <c r="N95" i="2"/>
  <c r="X153" i="7"/>
  <c r="R153" i="7"/>
  <c r="O152" i="7"/>
  <c r="R94" i="2"/>
  <c r="A157" i="7"/>
  <c r="M96" i="2"/>
  <c r="O93" i="2" l="1"/>
  <c r="S154" i="7"/>
  <c r="O95" i="7"/>
  <c r="Y154" i="7"/>
  <c r="S96" i="7"/>
  <c r="J94" i="2"/>
  <c r="H94" i="2"/>
  <c r="Q94" i="7"/>
  <c r="W94" i="7"/>
  <c r="G94" i="2"/>
  <c r="F95" i="2"/>
  <c r="K95" i="2"/>
  <c r="U95" i="2"/>
  <c r="T155" i="7" s="1"/>
  <c r="H97" i="7"/>
  <c r="T96" i="7"/>
  <c r="N154" i="7"/>
  <c r="A99" i="7"/>
  <c r="E96" i="2"/>
  <c r="N96" i="7"/>
  <c r="T154" i="7"/>
  <c r="V154" i="7"/>
  <c r="R95" i="7"/>
  <c r="X95" i="7"/>
  <c r="B98" i="7"/>
  <c r="P95" i="7"/>
  <c r="I93" i="2"/>
  <c r="V95" i="7"/>
  <c r="M98" i="7"/>
  <c r="G98" i="7"/>
  <c r="S155" i="7"/>
  <c r="Y155" i="7"/>
  <c r="R95" i="2"/>
  <c r="N96" i="2"/>
  <c r="S96" i="2"/>
  <c r="W154" i="7"/>
  <c r="Q154" i="7"/>
  <c r="X154" i="7"/>
  <c r="R154" i="7"/>
  <c r="P95" i="2"/>
  <c r="A158" i="7"/>
  <c r="M97" i="2"/>
  <c r="N97" i="7" l="1"/>
  <c r="N155" i="7"/>
  <c r="Y97" i="7"/>
  <c r="G95" i="2"/>
  <c r="U153" i="7"/>
  <c r="O153" i="7"/>
  <c r="S97" i="7"/>
  <c r="V96" i="7"/>
  <c r="P96" i="7"/>
  <c r="I94" i="2"/>
  <c r="H95" i="2"/>
  <c r="J95" i="2"/>
  <c r="O96" i="7"/>
  <c r="O94" i="2"/>
  <c r="U96" i="7"/>
  <c r="E97" i="2"/>
  <c r="A100" i="7"/>
  <c r="H98" i="7"/>
  <c r="T97" i="7"/>
  <c r="X96" i="7"/>
  <c r="R96" i="7"/>
  <c r="W95" i="7"/>
  <c r="Q95" i="7"/>
  <c r="K96" i="2"/>
  <c r="Y98" i="7" s="1"/>
  <c r="F96" i="2"/>
  <c r="U96" i="2"/>
  <c r="B99" i="7"/>
  <c r="N98" i="7"/>
  <c r="G96" i="2"/>
  <c r="U98" i="7" s="1"/>
  <c r="G99" i="7"/>
  <c r="M99" i="7"/>
  <c r="S97" i="2"/>
  <c r="N97" i="2"/>
  <c r="Q95" i="2"/>
  <c r="V155" i="7"/>
  <c r="P155" i="7"/>
  <c r="O95" i="2"/>
  <c r="U97" i="7"/>
  <c r="O97" i="7"/>
  <c r="S156" i="7"/>
  <c r="X155" i="7"/>
  <c r="R155" i="7"/>
  <c r="R96" i="2"/>
  <c r="T156" i="7"/>
  <c r="N156" i="7"/>
  <c r="P96" i="2"/>
  <c r="A159" i="7"/>
  <c r="M98" i="2"/>
  <c r="S98" i="7" l="1"/>
  <c r="Y156" i="7"/>
  <c r="O98" i="7"/>
  <c r="X97" i="7"/>
  <c r="R97" i="7"/>
  <c r="O96" i="2"/>
  <c r="U156" i="7" s="1"/>
  <c r="H99" i="7"/>
  <c r="T98" i="7"/>
  <c r="W96" i="7"/>
  <c r="Q96" i="7"/>
  <c r="J96" i="2"/>
  <c r="H96" i="2"/>
  <c r="A101" i="7"/>
  <c r="E98" i="2"/>
  <c r="O154" i="7"/>
  <c r="U154" i="7"/>
  <c r="I95" i="2"/>
  <c r="V97" i="7"/>
  <c r="P97" i="7"/>
  <c r="F97" i="2"/>
  <c r="G97" i="2" s="1"/>
  <c r="K97" i="2"/>
  <c r="U97" i="2"/>
  <c r="S157" i="7" s="1"/>
  <c r="B100" i="7"/>
  <c r="N99" i="7"/>
  <c r="M100" i="7"/>
  <c r="G100" i="7"/>
  <c r="W155" i="7"/>
  <c r="Q155" i="7"/>
  <c r="O155" i="7"/>
  <c r="U155" i="7"/>
  <c r="R97" i="2"/>
  <c r="R156" i="7"/>
  <c r="X156" i="7"/>
  <c r="Q96" i="2"/>
  <c r="P156" i="7"/>
  <c r="V156" i="7"/>
  <c r="S98" i="2"/>
  <c r="N98" i="2"/>
  <c r="P97" i="2"/>
  <c r="A160" i="7"/>
  <c r="M99" i="2"/>
  <c r="Y99" i="7" l="1"/>
  <c r="T157" i="7"/>
  <c r="N157" i="7"/>
  <c r="O156" i="7"/>
  <c r="K98" i="2"/>
  <c r="U98" i="2"/>
  <c r="Y158" i="7" s="1"/>
  <c r="F98" i="2"/>
  <c r="N100" i="7" s="1"/>
  <c r="W97" i="7"/>
  <c r="Q97" i="7"/>
  <c r="A102" i="7"/>
  <c r="E99" i="2"/>
  <c r="B101" i="7"/>
  <c r="Y157" i="7"/>
  <c r="S99" i="7"/>
  <c r="H97" i="2"/>
  <c r="J97" i="2"/>
  <c r="V98" i="7"/>
  <c r="P98" i="7"/>
  <c r="I96" i="2"/>
  <c r="H100" i="7"/>
  <c r="T99" i="7"/>
  <c r="R98" i="7"/>
  <c r="X98" i="7"/>
  <c r="G101" i="7"/>
  <c r="M101" i="7"/>
  <c r="S99" i="2"/>
  <c r="N99" i="2"/>
  <c r="P99" i="2" s="1"/>
  <c r="R98" i="2"/>
  <c r="Q97" i="2"/>
  <c r="V157" i="7"/>
  <c r="P157" i="7"/>
  <c r="S158" i="7"/>
  <c r="W156" i="7"/>
  <c r="Q156" i="7"/>
  <c r="P98" i="2"/>
  <c r="O97" i="2"/>
  <c r="U99" i="7"/>
  <c r="O99" i="7"/>
  <c r="X157" i="7"/>
  <c r="R157" i="7"/>
  <c r="A161" i="7"/>
  <c r="M100" i="2"/>
  <c r="S100" i="7" l="1"/>
  <c r="N158" i="7"/>
  <c r="G98" i="2"/>
  <c r="T158" i="7"/>
  <c r="Y100" i="7"/>
  <c r="K99" i="2"/>
  <c r="F99" i="2"/>
  <c r="U99" i="2"/>
  <c r="Y159" i="7" s="1"/>
  <c r="A103" i="7"/>
  <c r="E100" i="2"/>
  <c r="P99" i="7"/>
  <c r="I97" i="2"/>
  <c r="V99" i="7"/>
  <c r="B102" i="7"/>
  <c r="X99" i="7"/>
  <c r="R99" i="7"/>
  <c r="J98" i="2"/>
  <c r="H98" i="2"/>
  <c r="Q98" i="7"/>
  <c r="W98" i="7"/>
  <c r="H101" i="7"/>
  <c r="T100" i="7"/>
  <c r="M102" i="7"/>
  <c r="G102" i="7"/>
  <c r="Q99" i="2"/>
  <c r="R158" i="7"/>
  <c r="X158" i="7"/>
  <c r="Q157" i="7"/>
  <c r="W157" i="7"/>
  <c r="O157" i="7"/>
  <c r="U157" i="7"/>
  <c r="R99" i="2"/>
  <c r="S100" i="2"/>
  <c r="N100" i="2"/>
  <c r="Q98" i="2"/>
  <c r="P158" i="7"/>
  <c r="V158" i="7"/>
  <c r="A162" i="7"/>
  <c r="M101" i="2"/>
  <c r="N101" i="7" l="1"/>
  <c r="S159" i="7"/>
  <c r="S101" i="7"/>
  <c r="Y101" i="7"/>
  <c r="N159" i="7"/>
  <c r="P159" i="7"/>
  <c r="V159" i="7"/>
  <c r="U100" i="7"/>
  <c r="O98" i="2"/>
  <c r="O100" i="7"/>
  <c r="T159" i="7"/>
  <c r="A104" i="7"/>
  <c r="E101" i="2"/>
  <c r="F100" i="2"/>
  <c r="G100" i="2" s="1"/>
  <c r="K100" i="2"/>
  <c r="U100" i="2"/>
  <c r="Y160" i="7" s="1"/>
  <c r="J99" i="2"/>
  <c r="H99" i="2"/>
  <c r="G99" i="2"/>
  <c r="W99" i="7"/>
  <c r="Q99" i="7"/>
  <c r="V100" i="7"/>
  <c r="I98" i="2"/>
  <c r="P100" i="7"/>
  <c r="X100" i="7"/>
  <c r="R100" i="7"/>
  <c r="H102" i="7"/>
  <c r="T101" i="7"/>
  <c r="B103" i="7"/>
  <c r="G103" i="7"/>
  <c r="M103" i="7"/>
  <c r="N101" i="2"/>
  <c r="P101" i="2" s="1"/>
  <c r="S101" i="2"/>
  <c r="W158" i="7"/>
  <c r="Q158" i="7"/>
  <c r="R100" i="2"/>
  <c r="X159" i="7"/>
  <c r="R159" i="7"/>
  <c r="P100" i="2"/>
  <c r="Q159" i="7"/>
  <c r="W159" i="7"/>
  <c r="A163" i="7"/>
  <c r="M103" i="2" s="1"/>
  <c r="M102" i="2"/>
  <c r="S160" i="7" l="1"/>
  <c r="N160" i="7"/>
  <c r="T160" i="7"/>
  <c r="S102" i="7"/>
  <c r="O158" i="7"/>
  <c r="U158" i="7"/>
  <c r="Y102" i="7"/>
  <c r="W100" i="7"/>
  <c r="Q100" i="7"/>
  <c r="R101" i="7"/>
  <c r="X101" i="7"/>
  <c r="J100" i="2"/>
  <c r="H100" i="2"/>
  <c r="H103" i="7"/>
  <c r="T102" i="7"/>
  <c r="N102" i="7"/>
  <c r="B104" i="7"/>
  <c r="K101" i="2"/>
  <c r="F101" i="2"/>
  <c r="G101" i="2" s="1"/>
  <c r="O101" i="2" s="1"/>
  <c r="U101" i="2"/>
  <c r="O99" i="2"/>
  <c r="U101" i="7"/>
  <c r="O101" i="7"/>
  <c r="I99" i="2"/>
  <c r="V101" i="7"/>
  <c r="P101" i="7"/>
  <c r="E102" i="2"/>
  <c r="A105" i="7"/>
  <c r="E103" i="2" s="1"/>
  <c r="M104" i="7"/>
  <c r="G104" i="7"/>
  <c r="N103" i="2"/>
  <c r="P103" i="2" s="1"/>
  <c r="S103" i="2"/>
  <c r="O100" i="2"/>
  <c r="U102" i="7"/>
  <c r="O102" i="7"/>
  <c r="R160" i="7"/>
  <c r="X160" i="7"/>
  <c r="Q101" i="2"/>
  <c r="R101" i="2"/>
  <c r="N102" i="2"/>
  <c r="S102" i="2"/>
  <c r="Q100" i="2"/>
  <c r="P160" i="7"/>
  <c r="V160" i="7"/>
  <c r="Y103" i="7" l="1"/>
  <c r="O103" i="7"/>
  <c r="F103" i="2"/>
  <c r="K103" i="2"/>
  <c r="U103" i="2"/>
  <c r="V163" i="7" s="1"/>
  <c r="H101" i="2"/>
  <c r="J101" i="2"/>
  <c r="T161" i="7"/>
  <c r="P102" i="7"/>
  <c r="V102" i="7"/>
  <c r="I100" i="2"/>
  <c r="K102" i="2"/>
  <c r="F102" i="2"/>
  <c r="G102" i="2" s="1"/>
  <c r="U102" i="2"/>
  <c r="S104" i="7" s="1"/>
  <c r="S103" i="7"/>
  <c r="N103" i="7"/>
  <c r="O159" i="7"/>
  <c r="U159" i="7"/>
  <c r="R102" i="7"/>
  <c r="X102" i="7"/>
  <c r="N161" i="7"/>
  <c r="P161" i="7"/>
  <c r="Y161" i="7"/>
  <c r="Q101" i="7"/>
  <c r="W101" i="7"/>
  <c r="B105" i="7"/>
  <c r="H104" i="7"/>
  <c r="T103" i="7"/>
  <c r="U103" i="7"/>
  <c r="V161" i="7"/>
  <c r="S161" i="7"/>
  <c r="G103" i="2"/>
  <c r="O105" i="7" s="1"/>
  <c r="M105" i="7"/>
  <c r="G105" i="7"/>
  <c r="W160" i="7"/>
  <c r="Q160" i="7"/>
  <c r="R102" i="2"/>
  <c r="Q103" i="2"/>
  <c r="X161" i="7"/>
  <c r="R161" i="7"/>
  <c r="Q161" i="7"/>
  <c r="W161" i="7"/>
  <c r="P102" i="2"/>
  <c r="U161" i="7"/>
  <c r="O161" i="7"/>
  <c r="O160" i="7"/>
  <c r="U160" i="7"/>
  <c r="R103" i="2"/>
  <c r="S162" i="7" l="1"/>
  <c r="N162" i="7"/>
  <c r="S163" i="7"/>
  <c r="Y163" i="7"/>
  <c r="P163" i="7"/>
  <c r="T162" i="7"/>
  <c r="Y104" i="7"/>
  <c r="T163" i="7"/>
  <c r="T108" i="7" s="1"/>
  <c r="N163" i="7"/>
  <c r="N105" i="7"/>
  <c r="Y162" i="7"/>
  <c r="Y105" i="7"/>
  <c r="U105" i="7"/>
  <c r="P103" i="7"/>
  <c r="I101" i="2"/>
  <c r="V103" i="7"/>
  <c r="J102" i="2"/>
  <c r="H102" i="2"/>
  <c r="R103" i="7"/>
  <c r="X103" i="7"/>
  <c r="H105" i="7"/>
  <c r="T105" i="7" s="1"/>
  <c r="T104" i="7"/>
  <c r="T50" i="7" s="1"/>
  <c r="N104" i="7"/>
  <c r="N50" i="7" s="1"/>
  <c r="Q102" i="7"/>
  <c r="W102" i="7"/>
  <c r="H103" i="2"/>
  <c r="J103" i="2"/>
  <c r="O103" i="2"/>
  <c r="U163" i="7" s="1"/>
  <c r="S105" i="7"/>
  <c r="N108" i="7"/>
  <c r="O102" i="2"/>
  <c r="U104" i="7"/>
  <c r="O104" i="7"/>
  <c r="O50" i="7" s="1"/>
  <c r="W163" i="7"/>
  <c r="Q163" i="7"/>
  <c r="X163" i="7"/>
  <c r="R163" i="7"/>
  <c r="R162" i="7"/>
  <c r="X162" i="7"/>
  <c r="Q102" i="2"/>
  <c r="V162" i="7"/>
  <c r="V108" i="7" s="1"/>
  <c r="P162" i="7"/>
  <c r="P108" i="7" l="1"/>
  <c r="U50" i="7"/>
  <c r="O163" i="7"/>
  <c r="R104" i="7"/>
  <c r="X104" i="7"/>
  <c r="W103" i="7"/>
  <c r="Q103" i="7"/>
  <c r="X105" i="7"/>
  <c r="R105" i="7"/>
  <c r="I103" i="2"/>
  <c r="P105" i="7"/>
  <c r="V105" i="7"/>
  <c r="V104" i="7"/>
  <c r="V50" i="7" s="1"/>
  <c r="P104" i="7"/>
  <c r="P50" i="7" s="1"/>
  <c r="I102" i="2"/>
  <c r="X108" i="7"/>
  <c r="R108" i="7"/>
  <c r="W162" i="7"/>
  <c r="W108" i="7" s="1"/>
  <c r="Q162" i="7"/>
  <c r="Q108" i="7" s="1"/>
  <c r="O162" i="7"/>
  <c r="O108" i="7" s="1"/>
  <c r="U162" i="7"/>
  <c r="U108" i="7" s="1"/>
  <c r="X50" i="7" l="1"/>
  <c r="R50" i="7"/>
  <c r="W104" i="7"/>
  <c r="Q104" i="7"/>
  <c r="W105" i="7"/>
  <c r="Q105" i="7"/>
  <c r="Q50" i="7" l="1"/>
  <c r="W50" i="7"/>
  <c r="B39" i="7" l="1"/>
  <c r="B6" i="8" s="1"/>
</calcChain>
</file>

<file path=xl/comments1.xml><?xml version="1.0" encoding="utf-8"?>
<comments xmlns="http://schemas.openxmlformats.org/spreadsheetml/2006/main">
  <authors>
    <author>Luca Digialleonardo</author>
  </authors>
  <commentList>
    <comment ref="B62" authorId="0">
      <text>
        <r>
          <rPr>
            <b/>
            <sz val="9"/>
            <color indexed="81"/>
            <rFont val="Tahoma"/>
            <family val="2"/>
          </rPr>
          <t>Solo per l'offerta LTC</t>
        </r>
      </text>
    </comment>
  </commentList>
</comments>
</file>

<file path=xl/sharedStrings.xml><?xml version="1.0" encoding="utf-8"?>
<sst xmlns="http://schemas.openxmlformats.org/spreadsheetml/2006/main" count="268" uniqueCount="198">
  <si>
    <t>Compagnia</t>
  </si>
  <si>
    <t>Ragione sociale:</t>
  </si>
  <si>
    <t>Gruppo di appartenenza:</t>
  </si>
  <si>
    <t>Nazione Sede statutaria:</t>
  </si>
  <si>
    <t>Sede italiana:</t>
  </si>
  <si>
    <t>Rating:</t>
  </si>
  <si>
    <t>Agenzia di rating:</t>
  </si>
  <si>
    <t>Data di richiesta del rating:</t>
  </si>
  <si>
    <t>Data ultimo aggiornamento del rating:</t>
  </si>
  <si>
    <t>Indicare i rami per i quali la Compagnia ha ricevuto l'autorizzazione a operare</t>
  </si>
  <si>
    <t>Indicare se la compagnia procede a riassicurazione degli impegni e descriverne le modalità</t>
  </si>
  <si>
    <t>Referente</t>
  </si>
  <si>
    <t>Titolo</t>
  </si>
  <si>
    <t>Nome</t>
  </si>
  <si>
    <t>Cognome</t>
  </si>
  <si>
    <t>Via</t>
  </si>
  <si>
    <t>Cap</t>
  </si>
  <si>
    <t>Città</t>
  </si>
  <si>
    <t>Nazione</t>
  </si>
  <si>
    <t>Tel diretto</t>
  </si>
  <si>
    <t>Fax diretto</t>
  </si>
  <si>
    <t>E-mail</t>
  </si>
  <si>
    <t>Dati Economici</t>
  </si>
  <si>
    <t>Dimensione complessiva dei contratti di polizza vita</t>
  </si>
  <si>
    <t>Raccolta premi complessivi nei rami vita per l’esercizio</t>
  </si>
  <si>
    <t>- di cui riconducibili alla classe C</t>
  </si>
  <si>
    <t>Indice di solvibilità per i Rami Vita (rapporto fra il margine di solvibilità posseduto e quello da costituire secondo la normativa vigente)</t>
  </si>
  <si>
    <t>Numero complessivo di rendite in corso di erogazione</t>
  </si>
  <si>
    <t>- di cui riconducibili a fondi pensione</t>
  </si>
  <si>
    <t>Numero di fondi pensione (preesistenti, contrattuali, aperti) con cui era/è attiva una convenzione di rendita vitalizia immediata</t>
  </si>
  <si>
    <t>Segnalare eventuali aumenti di capitale successivi alla chiusura del bilancio</t>
  </si>
  <si>
    <t>Anno della gara</t>
  </si>
  <si>
    <t>Moody's</t>
  </si>
  <si>
    <t>Standard &amp; Poor's</t>
  </si>
  <si>
    <t>Fitch Ratings</t>
  </si>
  <si>
    <t>Aaa</t>
  </si>
  <si>
    <t>AAA</t>
  </si>
  <si>
    <t>Aa1</t>
  </si>
  <si>
    <t>AA+</t>
  </si>
  <si>
    <t>Aa2</t>
  </si>
  <si>
    <t>AA</t>
  </si>
  <si>
    <t>Aa3</t>
  </si>
  <si>
    <t>AA-</t>
  </si>
  <si>
    <t>A1</t>
  </si>
  <si>
    <t>A+</t>
  </si>
  <si>
    <t>A2</t>
  </si>
  <si>
    <t>A</t>
  </si>
  <si>
    <t>A3</t>
  </si>
  <si>
    <t>A-</t>
  </si>
  <si>
    <t>Baa1</t>
  </si>
  <si>
    <t>BBB+</t>
  </si>
  <si>
    <t>Baa2</t>
  </si>
  <si>
    <t>BBB</t>
  </si>
  <si>
    <t>Baa3</t>
  </si>
  <si>
    <t>BBB-</t>
  </si>
  <si>
    <t>Ba1</t>
  </si>
  <si>
    <t>BB+</t>
  </si>
  <si>
    <t>B</t>
  </si>
  <si>
    <t>Ba2</t>
  </si>
  <si>
    <t>BB</t>
  </si>
  <si>
    <t>Ba3</t>
  </si>
  <si>
    <t>BB-</t>
  </si>
  <si>
    <t>B1</t>
  </si>
  <si>
    <t>B+</t>
  </si>
  <si>
    <t>B2</t>
  </si>
  <si>
    <t>B3</t>
  </si>
  <si>
    <t>B-</t>
  </si>
  <si>
    <t>Inferiore</t>
  </si>
  <si>
    <t>Indicare di seguito le caratteristiche dell'offerta di rendita.</t>
  </si>
  <si>
    <t>Fare riferimento alla rendita vitalizia con rateazione annuale.</t>
  </si>
  <si>
    <t>Laddove vi siano condizioni diverse per alcune tipologie di rendita darne indicazione nell'apposita sezione.</t>
  </si>
  <si>
    <t>Condizioni di conversione in rendita</t>
  </si>
  <si>
    <t>Se previsti, indicare eventuali altri tassi tecnici disponibili per l'iscritto</t>
  </si>
  <si>
    <t>Caricamento implicito nei coefficienti di trasformazione</t>
  </si>
  <si>
    <t>Base imponibile del caricamento implicito (premio, rendita, …)</t>
  </si>
  <si>
    <t>Condizioni di rivalutazione</t>
  </si>
  <si>
    <t>Tasso di rivalutazione minimo garantito</t>
  </si>
  <si>
    <t>Descrivere il funzionamento della commissione di incentivo (se prevista)</t>
  </si>
  <si>
    <t>Descrivere eventuali diverse condizioni previste per alcune tipologie di rendita</t>
  </si>
  <si>
    <t>Tasso tecnico applicato (indicare il maggiore tra quelli disponibili)</t>
  </si>
  <si>
    <t>Tasso tecnico alternativo</t>
  </si>
  <si>
    <r>
      <t xml:space="preserve">Caricamento implicito nei coefficienti di trasformazione se l’attività di erogazione della rendita </t>
    </r>
    <r>
      <rPr>
        <b/>
        <sz val="11"/>
        <rFont val="Century Gothic"/>
        <family val="2"/>
        <scheme val="minor"/>
      </rPr>
      <t>non</t>
    </r>
    <r>
      <rPr>
        <sz val="11"/>
        <rFont val="Century Gothic"/>
        <family val="2"/>
        <scheme val="minor"/>
      </rPr>
      <t xml:space="preserve"> viene svolta dalla Compagnia di assicurazione</t>
    </r>
  </si>
  <si>
    <t>Sesso maschile</t>
  </si>
  <si>
    <t>fino al</t>
  </si>
  <si>
    <t>dall'anno di nascita</t>
  </si>
  <si>
    <t>all'anno</t>
  </si>
  <si>
    <t>shift</t>
  </si>
  <si>
    <t>Sesso femminile</t>
  </si>
  <si>
    <t>Age shiting: indicare anni di riferimento per il calcolo dell'age shifting e valore dello shift</t>
  </si>
  <si>
    <t>Sono previste le medesime condizioni per tutta la durata del contratto?</t>
  </si>
  <si>
    <t>SI</t>
  </si>
  <si>
    <t>Se la compagnia prevede una variazione delle condizioni di conversione in rendita nel tempo</t>
  </si>
  <si>
    <t>si prega di compilare una copia del presente questionario per ogni blocco di condizioni per quanto</t>
  </si>
  <si>
    <t>Sezione 1. Informazioni generali</t>
  </si>
  <si>
    <t>Sezione 2a: Informazioni sull'offerta</t>
  </si>
  <si>
    <t>Periodo di validità delle condizioni di seguito descritte</t>
  </si>
  <si>
    <t>Dall'annualità</t>
  </si>
  <si>
    <t>all'annualità</t>
  </si>
  <si>
    <t>Indicare di seguito i coefficienti di trasformazione in rendita per l'offerta valida</t>
  </si>
  <si>
    <t>Sezione 2b: Coefficienti</t>
  </si>
  <si>
    <t>Vitalizia</t>
  </si>
  <si>
    <t>Certa 5 anni</t>
  </si>
  <si>
    <t>Certa 10 anni</t>
  </si>
  <si>
    <t>Controassicurata</t>
  </si>
  <si>
    <t>Inserire i coefficienti comprensivi di tutti i costi impliciti, per tutte le tipologie di rendita indicate.</t>
  </si>
  <si>
    <t>Indicare i coefficienti per una reateazione annuale. Utilizzare coefficienti moltiplicatori</t>
  </si>
  <si>
    <t>(valore di rendita ottenibile con la conversione di un premio di un euro, indicare almeno sei decimali)</t>
  </si>
  <si>
    <t>Indicare la maggiorazione che opera in caso di accertamento della condizione di non autosufficienza</t>
  </si>
  <si>
    <t>Esprimere il valore come multiplo della rata di rendita (per es. in caso di raddoppio indicare 2)</t>
  </si>
  <si>
    <t>Maggiorazione</t>
  </si>
  <si>
    <r>
      <t xml:space="preserve">Durata </t>
    </r>
    <r>
      <rPr>
        <b/>
        <sz val="11"/>
        <rFont val="Century Gothic"/>
        <family val="2"/>
        <scheme val="minor"/>
      </rPr>
      <t>complessiva</t>
    </r>
    <r>
      <rPr>
        <sz val="11"/>
        <rFont val="Century Gothic"/>
        <family val="2"/>
        <scheme val="minor"/>
      </rPr>
      <t xml:space="preserve"> dell'offerta (in anni)</t>
    </r>
  </si>
  <si>
    <t>In caso di RTI questa sezione deve essere compilata da ogni partecipante alla RTI.</t>
  </si>
  <si>
    <t>In caso di raggruppamento temporaneo di impresa (RTI) è necessario inserire le informazioni per tutte le compagnie appartenenti alla RTI, specificando laddove previsto le quote di partecipazione al raggruppamento.</t>
  </si>
  <si>
    <t>Caratteristiche della gestione separata della convenzione</t>
  </si>
  <si>
    <t>•     Denominazione della gestione:</t>
  </si>
  <si>
    <t>•     Indicare  il  peso  percentuale  degli  investimenti  in  strumenti  finanziari  o  altri  attivi emessi  o  gestiti  da  soggetti  del  medesimo  gruppo  di  appartenenza  dell’impresa  di assicurazione:</t>
  </si>
  <si>
    <t xml:space="preserve">•     Indicare il nominativo dell’eventuale soggetto a cui è stata delegata la gestione degli attivi e della società di revisione che certifica la gestione interna separata: </t>
  </si>
  <si>
    <t xml:space="preserve">•     Si prega di allegare il regolamento gestione separata (o delle gestioni separate): </t>
  </si>
  <si>
    <t>Nome gestione separata</t>
  </si>
  <si>
    <t>Rendimento (in %)</t>
  </si>
  <si>
    <t>Capitale medio dell'anno a valori di carico di gestione (in mln di €)</t>
  </si>
  <si>
    <t>Patrim. a fine anno, valori di carico in gestione (mln €)</t>
  </si>
  <si>
    <t>Patrim. in gestione a fine anno, valori di mercato (mln €)</t>
  </si>
  <si>
    <t>I anno</t>
  </si>
  <si>
    <t>II anno</t>
  </si>
  <si>
    <t>III anno</t>
  </si>
  <si>
    <t>IV anno</t>
  </si>
  <si>
    <t>Rendimento al netto del rendimento trattenuto (in %)</t>
  </si>
  <si>
    <t>Sezione 3: Caratteristiche della gestione separata</t>
  </si>
  <si>
    <r>
      <rPr>
        <b/>
        <sz val="11"/>
        <color indexed="8"/>
        <rFont val="Century Gothic"/>
        <family val="2"/>
        <scheme val="minor"/>
      </rPr>
      <t>Rendimenti storici della gestione separata di riferimento e delle altre gestioni separate della Compagnia</t>
    </r>
    <r>
      <rPr>
        <sz val="11"/>
        <color theme="1"/>
        <rFont val="Century Gothic"/>
        <family val="2"/>
        <scheme val="minor"/>
      </rPr>
      <t xml:space="preserve">
Indicare i rendimenti annuali e il patrimonio a fine anno, indicando per prima la gestione interna separata che viene proposta nella convenzione di rendita e a seguire i medesimi dati per tutte gestioni interne separate collegate a polizze vita a prestazione rivalutabile in euro della Compagnia di Assicurazione (anche soltanto in alcuni anni).</t>
    </r>
  </si>
  <si>
    <r>
      <rPr>
        <b/>
        <sz val="11"/>
        <color indexed="8"/>
        <rFont val="Century Gothic"/>
        <family val="2"/>
        <scheme val="minor"/>
      </rPr>
      <t>Rendimento attuale e prevedibile della gestione separata che viene proposta nella convenzione di rendita</t>
    </r>
    <r>
      <rPr>
        <sz val="11"/>
        <color theme="1"/>
        <rFont val="Century Gothic"/>
        <family val="2"/>
        <scheme val="minor"/>
      </rPr>
      <t xml:space="preserve">
In conformità a quanto previsto dalla regolamentazione in materia, indicare il rendimento attuale e prevedibile per i quattro  periodi  annuali  immediatamente  successivi alla chiusura dell’esercizio contabile della gestione interna separata che viene proposta dalla Compagnia per la convenzione di rendita (indicare due decimali dopo la virgola per i rendimenti).</t>
    </r>
  </si>
  <si>
    <t>Anno</t>
  </si>
  <si>
    <t>5 anni</t>
  </si>
  <si>
    <t>6 anni</t>
  </si>
  <si>
    <t>7 anni</t>
  </si>
  <si>
    <t>8 anni</t>
  </si>
  <si>
    <t>9 anni</t>
  </si>
  <si>
    <t>10 anni</t>
  </si>
  <si>
    <r>
      <t xml:space="preserve">Il bando richiede un’offerta che copra </t>
    </r>
    <r>
      <rPr>
        <b/>
        <sz val="11"/>
        <rFont val="Century Gothic"/>
        <family val="2"/>
        <scheme val="minor"/>
      </rPr>
      <t>almeno cinque anni</t>
    </r>
    <r>
      <rPr>
        <sz val="11"/>
        <rFont val="Century Gothic"/>
        <family val="2"/>
        <scheme val="minor"/>
      </rPr>
      <t>.</t>
    </r>
  </si>
  <si>
    <r>
      <t xml:space="preserve">È possibile proporre una durata contrattuale </t>
    </r>
    <r>
      <rPr>
        <b/>
        <sz val="11"/>
        <rFont val="Century Gothic"/>
        <family val="2"/>
        <scheme val="minor"/>
      </rPr>
      <t>superiore</t>
    </r>
    <r>
      <rPr>
        <sz val="11"/>
        <rFont val="Century Gothic"/>
        <family val="2"/>
        <scheme val="minor"/>
      </rPr>
      <t xml:space="preserve"> ai cinque anni.</t>
    </r>
  </si>
  <si>
    <t>Nel periodo di offerta è possibile immaginare una variazione delle condizioni di conversione prestabilita.</t>
  </si>
  <si>
    <t>riguarda le sezione 2a e 2b, specificando gli anni di validità</t>
  </si>
  <si>
    <t>Indicare la tavola di mortalità applicata (specificano impegni immediati o differiti)</t>
  </si>
  <si>
    <t>Aliquota retrocessione (indicare se diverso dal 100%)</t>
  </si>
  <si>
    <t>Rendimento minimo trattenuto (indicare se superiore allo zero)</t>
  </si>
  <si>
    <t>Per le rendite con copertura LTC</t>
  </si>
  <si>
    <t>Età al pensionamento</t>
  </si>
  <si>
    <t>Reversibile 100% su donna nata nello stesso anno</t>
  </si>
  <si>
    <t>Reversibile 100% su uomo nato nello stesso anno</t>
  </si>
  <si>
    <t>In caso di RTI questa sezione deve essere compilata dalla Compagnia principale. 
Per le altre Compagnie usare una copia del file per ognuna di loro e allegarle al presente questionario.</t>
  </si>
  <si>
    <r>
      <rPr>
        <b/>
        <sz val="11"/>
        <color indexed="8"/>
        <rFont val="Century Gothic"/>
        <family val="2"/>
        <scheme val="minor"/>
      </rPr>
      <t>Descrizione del servizio offerto</t>
    </r>
    <r>
      <rPr>
        <sz val="11"/>
        <color theme="1"/>
        <rFont val="Century Gothic"/>
        <family val="2"/>
        <scheme val="minor"/>
      </rPr>
      <t xml:space="preserve">
È necessario descrivere dettagliatamente in un allegato apposito chiamato “Descrizione del servizio offerto” tutti gli aspetti operativi, con particolare riferimento alla gestione amministrativa della rendita in relazione alle attività indicate nel bando.
Nel caso le attività sopra descritte siano svolte da un soggetto terzo (cfr. allegato D del bando) è necessario che tale documento sia dallo stesso controfirmato.
Inserire nel documento le informazioni relative alla gestione dei rischi e alle modalità di riassicurazione dello stesso.
</t>
    </r>
    <r>
      <rPr>
        <b/>
        <sz val="11"/>
        <color indexed="8"/>
        <rFont val="Century Gothic"/>
        <family val="2"/>
        <scheme val="minor"/>
      </rPr>
      <t>Raggruppamento Temporaneo di Impresa</t>
    </r>
    <r>
      <rPr>
        <sz val="11"/>
        <color theme="1"/>
        <rFont val="Century Gothic"/>
        <family val="2"/>
        <scheme val="minor"/>
      </rPr>
      <t xml:space="preserve">
In caso di Raggruppamento temporaneo di impresa (RTI) devono essere elencate tutte le compagnie di assicurazione partecipanti, la quota di partecipazione di ciascuna al raggruppamento e per ogni compagnia dovrà essere compilata la sezione “Compagnia” e quella “Dati Economici”.</t>
    </r>
  </si>
  <si>
    <t>Da 110 a 120</t>
  </si>
  <si>
    <t>Oltre 120 e fino a 150</t>
  </si>
  <si>
    <t>Oltre 150 e fino a 180</t>
  </si>
  <si>
    <t>Oltre 180 e fino a 200</t>
  </si>
  <si>
    <t>Oltre 200</t>
  </si>
  <si>
    <t>Criterio C: Durata</t>
  </si>
  <si>
    <t>Criterio B: Rating</t>
  </si>
  <si>
    <t>Criterio A: Solvibilità</t>
  </si>
  <si>
    <t>Criterio D: TassiTecnici</t>
  </si>
  <si>
    <t>Numero</t>
  </si>
  <si>
    <t>Criterio E: Offerta</t>
  </si>
  <si>
    <t>Anno di nascita</t>
  </si>
  <si>
    <t>Uomo</t>
  </si>
  <si>
    <t>Minimo garantito</t>
  </si>
  <si>
    <t>Retrocessione</t>
  </si>
  <si>
    <t>Tasso tecnico</t>
  </si>
  <si>
    <t>Trattenuto</t>
  </si>
  <si>
    <t>Retrocesso</t>
  </si>
  <si>
    <t>Rivalutazione</t>
  </si>
  <si>
    <t>Residuo</t>
  </si>
  <si>
    <t>Età</t>
  </si>
  <si>
    <t>Donna</t>
  </si>
  <si>
    <t>Eta</t>
  </si>
  <si>
    <t>A62D</t>
  </si>
  <si>
    <t>Attualizz</t>
  </si>
  <si>
    <t>LTC</t>
  </si>
  <si>
    <t>Criterio F: RendStorici</t>
  </si>
  <si>
    <t>Wi</t>
  </si>
  <si>
    <t>Ri</t>
  </si>
  <si>
    <t>Rgestione</t>
  </si>
  <si>
    <t>Criterio G: Prevedibile</t>
  </si>
  <si>
    <t>Criterio G: Minusvalenze</t>
  </si>
  <si>
    <t>Plus/Minus</t>
  </si>
  <si>
    <t>Minus Primi</t>
  </si>
  <si>
    <t>Minus Ultimi</t>
  </si>
  <si>
    <t>Minus tutti</t>
  </si>
  <si>
    <t>Minus GO ultimi</t>
  </si>
  <si>
    <t>Minus GO primi</t>
  </si>
  <si>
    <t>Minus GA ultimi</t>
  </si>
  <si>
    <t>Minus GA primi</t>
  </si>
  <si>
    <t>Questionario per la selezione del gestore delle rendite</t>
  </si>
  <si>
    <r>
      <t xml:space="preserve">Rendite </t>
    </r>
    <r>
      <rPr>
        <b/>
        <u/>
        <sz val="16"/>
        <color indexed="8"/>
        <rFont val="Calibri"/>
        <family val="2"/>
      </rPr>
      <t>senza</t>
    </r>
    <r>
      <rPr>
        <b/>
        <sz val="16"/>
        <color indexed="8"/>
        <rFont val="Calibri"/>
        <family val="2"/>
      </rPr>
      <t xml:space="preserve"> copertura LTC</t>
    </r>
  </si>
  <si>
    <t>Il presente questionario deve essere compilato in tutte le sue parti da ogni Compagnia partecipante.</t>
  </si>
  <si>
    <t>In caso di RTI il questionario deve essere completato interamente da almeno un partecipante della RTI, mentre gli altri dovranno compilare la "Sezione I informazioni generali" e la "Sezione III Gestione separata"</t>
  </si>
  <si>
    <t>Una volta compilate tutte le sezioni stampare il questionario (ogni foglio è già stato preparato per la stampa).</t>
  </si>
  <si>
    <t>Sezioni da completare</t>
  </si>
  <si>
    <t>Assofondipensione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</si>
</sst>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quot;_-;\-* #,##0.00\ &quot;€&quot;_-;_-* &quot;-&quot;??\ &quot;€&quot;_-;_-@_-"/>
    <numFmt numFmtId="165" formatCode="_-&quot;€&quot;\ * #,##0_-;\-&quot;€&quot;\ * #,##0_-;_-&quot;€&quot;\ * &quot;-&quot;??_-;_-@_-"/>
    <numFmt numFmtId="166" formatCode="0.0%"/>
  </numFmts>
  <fonts count="18" x14ac:knownFonts="1">
    <font>
      <sz val="11"/>
      <color theme="1"/>
      <name val="Century Gothic"/>
      <family val="2"/>
      <scheme val="minor"/>
    </font>
    <font>
      <sz val="11"/>
      <color theme="1"/>
      <name val="Century Gothic"/>
      <family val="2"/>
      <scheme val="minor"/>
    </font>
    <font>
      <b/>
      <sz val="11"/>
      <color theme="1"/>
      <name val="Century Gothic"/>
      <family val="2"/>
      <scheme val="minor"/>
    </font>
    <font>
      <b/>
      <sz val="20"/>
      <color theme="1"/>
      <name val="Century Gothic"/>
      <family val="2"/>
      <scheme val="minor"/>
    </font>
    <font>
      <b/>
      <sz val="20"/>
      <name val="Century Gothic"/>
      <family val="2"/>
      <scheme val="minor"/>
    </font>
    <font>
      <sz val="11"/>
      <name val="Century Gothic"/>
      <family val="2"/>
      <scheme val="minor"/>
    </font>
    <font>
      <b/>
      <sz val="11"/>
      <name val="Century Gothic"/>
      <family val="2"/>
      <scheme val="minor"/>
    </font>
    <font>
      <i/>
      <sz val="11"/>
      <name val="Century Gothic"/>
      <family val="2"/>
      <scheme val="minor"/>
    </font>
    <font>
      <i/>
      <sz val="11"/>
      <color rgb="FFFF0000"/>
      <name val="Century Gothic"/>
      <family val="2"/>
      <scheme val="minor"/>
    </font>
    <font>
      <b/>
      <sz val="9"/>
      <color indexed="81"/>
      <name val="Tahoma"/>
      <family val="2"/>
    </font>
    <font>
      <i/>
      <sz val="11"/>
      <color theme="1"/>
      <name val="Century Gothic"/>
      <family val="2"/>
      <scheme val="minor"/>
    </font>
    <font>
      <sz val="9"/>
      <color theme="1"/>
      <name val="Century Gothic"/>
      <family val="2"/>
      <scheme val="minor"/>
    </font>
    <font>
      <b/>
      <sz val="11"/>
      <color indexed="8"/>
      <name val="Century Gothic"/>
      <family val="2"/>
      <scheme val="minor"/>
    </font>
    <font>
      <b/>
      <sz val="11"/>
      <color rgb="FF4F81BD"/>
      <name val="Century Gothic"/>
      <family val="2"/>
      <scheme val="minor"/>
    </font>
    <font>
      <b/>
      <sz val="16"/>
      <color theme="1"/>
      <name val="Century Gothic"/>
      <family val="2"/>
      <scheme val="minor"/>
    </font>
    <font>
      <b/>
      <u/>
      <sz val="16"/>
      <color indexed="8"/>
      <name val="Calibri"/>
      <family val="2"/>
    </font>
    <font>
      <b/>
      <sz val="16"/>
      <color indexed="8"/>
      <name val="Calibri"/>
      <family val="2"/>
    </font>
    <font>
      <sz val="11"/>
      <color rgb="FFC00000"/>
      <name val="Century Gothic"/>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theme="7" tint="0.79998168889431442"/>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rgb="FF000000"/>
      </top>
      <bottom style="medium">
        <color indexed="64"/>
      </bottom>
      <diagonal/>
    </border>
    <border>
      <left/>
      <right/>
      <top style="medium">
        <color indexed="64"/>
      </top>
      <bottom/>
      <diagonal/>
    </border>
    <border>
      <left/>
      <right/>
      <top/>
      <bottom style="medium">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2" fillId="0" borderId="0" xfId="0" applyFont="1" applyAlignment="1">
      <alignment vertical="top"/>
    </xf>
    <xf numFmtId="0" fontId="3" fillId="0" borderId="0" xfId="0" applyFont="1" applyAlignment="1">
      <alignment vertical="top" wrapText="1"/>
    </xf>
    <xf numFmtId="0" fontId="3" fillId="0" borderId="0" xfId="0" applyFont="1"/>
    <xf numFmtId="0" fontId="2" fillId="0" borderId="0" xfId="0" applyFont="1"/>
    <xf numFmtId="0" fontId="0" fillId="0" borderId="0" xfId="0" applyFont="1"/>
    <xf numFmtId="0" fontId="4" fillId="0" borderId="0" xfId="0" applyFont="1"/>
    <xf numFmtId="0" fontId="5" fillId="0" borderId="0" xfId="0" applyFont="1"/>
    <xf numFmtId="0" fontId="6" fillId="0" borderId="0" xfId="0" applyFont="1"/>
    <xf numFmtId="0" fontId="6" fillId="0" borderId="0" xfId="0" applyFont="1" applyBorder="1" applyAlignment="1">
      <alignment vertical="top"/>
    </xf>
    <xf numFmtId="0" fontId="5" fillId="0" borderId="0" xfId="0" applyFont="1" applyAlignment="1">
      <alignment horizontal="center"/>
    </xf>
    <xf numFmtId="0" fontId="5" fillId="0" borderId="0" xfId="0" applyFont="1" applyAlignment="1">
      <alignment horizontal="right"/>
    </xf>
    <xf numFmtId="0" fontId="7" fillId="0" borderId="0" xfId="0" applyFont="1"/>
    <xf numFmtId="0" fontId="5" fillId="2" borderId="1" xfId="0" applyFont="1" applyFill="1" applyBorder="1" applyAlignment="1" applyProtection="1">
      <alignment horizontal="center"/>
      <protection locked="0"/>
    </xf>
    <xf numFmtId="0" fontId="8" fillId="0" borderId="0" xfId="0" applyFont="1"/>
    <xf numFmtId="0" fontId="5" fillId="0" borderId="0" xfId="0" applyFont="1" applyFill="1" applyBorder="1" applyAlignment="1">
      <alignment horizontal="center"/>
    </xf>
    <xf numFmtId="0" fontId="0" fillId="0" borderId="0" xfId="0" applyAlignment="1">
      <alignment vertical="center" wrapText="1"/>
    </xf>
    <xf numFmtId="0" fontId="0" fillId="0" borderId="0" xfId="0" applyAlignment="1">
      <alignment horizontal="center"/>
    </xf>
    <xf numFmtId="0" fontId="0" fillId="2" borderId="1" xfId="0" applyFill="1" applyBorder="1" applyAlignment="1" applyProtection="1">
      <alignment horizontal="center"/>
      <protection locked="0"/>
    </xf>
    <xf numFmtId="0" fontId="7" fillId="0" borderId="0" xfId="0" applyFont="1" applyAlignment="1">
      <alignment horizontal="center" vertical="center" wrapText="1"/>
    </xf>
    <xf numFmtId="0" fontId="10" fillId="0" borderId="0" xfId="0" applyFont="1" applyAlignment="1">
      <alignment horizontal="center" vertical="center" wrapText="1"/>
    </xf>
    <xf numFmtId="0" fontId="11" fillId="0" borderId="17" xfId="0" applyFont="1" applyBorder="1" applyAlignment="1">
      <alignment horizontal="center" vertical="top" wrapText="1"/>
    </xf>
    <xf numFmtId="0" fontId="11" fillId="0" borderId="17" xfId="0" applyFont="1" applyBorder="1" applyAlignment="1">
      <alignment horizontal="center" vertical="center" wrapText="1"/>
    </xf>
    <xf numFmtId="10" fontId="11" fillId="2" borderId="19" xfId="2" applyNumberFormat="1"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11" fillId="2" borderId="19" xfId="0" applyFont="1" applyFill="1" applyBorder="1" applyAlignment="1" applyProtection="1">
      <alignment vertical="center" wrapText="1"/>
      <protection locked="0"/>
    </xf>
    <xf numFmtId="0" fontId="0" fillId="0" borderId="0" xfId="0" applyFont="1" applyAlignment="1">
      <alignment wrapText="1"/>
    </xf>
    <xf numFmtId="0" fontId="0" fillId="0" borderId="0" xfId="0" applyFont="1" applyAlignment="1"/>
    <xf numFmtId="0" fontId="0" fillId="0" borderId="0" xfId="0" applyFont="1"/>
    <xf numFmtId="0" fontId="0" fillId="0" borderId="0" xfId="0" applyFont="1" applyAlignment="1">
      <alignment vertical="center"/>
    </xf>
    <xf numFmtId="10" fontId="11" fillId="2" borderId="2" xfId="0" applyNumberFormat="1" applyFont="1" applyFill="1" applyBorder="1" applyAlignment="1" applyProtection="1">
      <alignment vertical="center" wrapText="1"/>
      <protection locked="0"/>
    </xf>
    <xf numFmtId="10" fontId="0" fillId="0" borderId="0" xfId="0" applyNumberFormat="1"/>
    <xf numFmtId="0" fontId="0" fillId="3" borderId="0" xfId="0" applyFill="1"/>
    <xf numFmtId="9" fontId="0" fillId="0" borderId="0" xfId="0" applyNumberFormat="1" applyAlignment="1">
      <alignment horizontal="center"/>
    </xf>
    <xf numFmtId="166" fontId="0" fillId="0" borderId="0" xfId="2" applyNumberFormat="1" applyFont="1" applyAlignment="1">
      <alignment horizontal="center"/>
    </xf>
    <xf numFmtId="0" fontId="0" fillId="0" borderId="0" xfId="0" applyFont="1" applyAlignment="1">
      <alignment vertical="top"/>
    </xf>
    <xf numFmtId="0" fontId="2" fillId="0" borderId="0" xfId="0" applyFont="1" applyBorder="1" applyAlignment="1">
      <alignment vertical="top" wrapText="1"/>
    </xf>
    <xf numFmtId="0" fontId="0" fillId="0" borderId="0" xfId="0" applyFont="1" applyBorder="1" applyAlignment="1">
      <alignment vertical="top" wrapText="1"/>
    </xf>
    <xf numFmtId="0" fontId="0" fillId="2" borderId="1" xfId="0" applyFont="1" applyFill="1" applyBorder="1" applyAlignment="1" applyProtection="1">
      <alignment vertical="top"/>
      <protection locked="0"/>
    </xf>
    <xf numFmtId="9" fontId="0" fillId="2" borderId="1" xfId="2" applyFont="1" applyFill="1" applyBorder="1" applyAlignment="1" applyProtection="1">
      <alignment vertical="top"/>
      <protection locked="0"/>
    </xf>
    <xf numFmtId="0" fontId="0" fillId="2" borderId="4" xfId="0" applyFont="1" applyFill="1" applyBorder="1" applyAlignment="1" applyProtection="1">
      <alignment vertical="top" wrapText="1"/>
      <protection locked="0"/>
    </xf>
    <xf numFmtId="0" fontId="0" fillId="0" borderId="3"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vertical="top" wrapText="1"/>
    </xf>
    <xf numFmtId="165" fontId="0" fillId="2" borderId="2" xfId="1" applyNumberFormat="1" applyFont="1" applyFill="1" applyBorder="1" applyAlignment="1" applyProtection="1">
      <alignment horizontal="center" vertical="top" wrapText="1"/>
      <protection locked="0"/>
    </xf>
    <xf numFmtId="0" fontId="0" fillId="0" borderId="2" xfId="0" quotePrefix="1" applyFont="1" applyBorder="1" applyAlignment="1">
      <alignment horizontal="left" vertical="top" wrapText="1"/>
    </xf>
    <xf numFmtId="9" fontId="0" fillId="2" borderId="2" xfId="2" applyFont="1" applyFill="1" applyBorder="1" applyAlignment="1" applyProtection="1">
      <alignment horizontal="center" vertical="top" wrapText="1"/>
      <protection locked="0"/>
    </xf>
    <xf numFmtId="0" fontId="0" fillId="0" borderId="2" xfId="0" applyFont="1" applyBorder="1" applyAlignment="1">
      <alignment horizontal="left" vertical="top" wrapText="1"/>
    </xf>
    <xf numFmtId="0" fontId="0" fillId="0" borderId="0" xfId="0" applyFont="1" applyFill="1" applyBorder="1" applyAlignment="1">
      <alignment vertical="top" wrapText="1"/>
    </xf>
    <xf numFmtId="0" fontId="0" fillId="0" borderId="0" xfId="0" applyFont="1" applyAlignment="1">
      <alignment vertical="top" wrapText="1"/>
    </xf>
    <xf numFmtId="0" fontId="13" fillId="0" borderId="0" xfId="0" applyFont="1" applyBorder="1" applyAlignment="1">
      <alignment vertical="top"/>
    </xf>
    <xf numFmtId="0" fontId="13"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Alignment="1">
      <alignment vertical="top" wrapText="1"/>
    </xf>
    <xf numFmtId="0" fontId="5" fillId="2" borderId="1" xfId="0" applyFont="1" applyFill="1" applyBorder="1" applyAlignment="1" applyProtection="1">
      <alignment vertical="top"/>
      <protection locked="0"/>
    </xf>
    <xf numFmtId="10" fontId="5" fillId="2" borderId="1" xfId="2" applyNumberFormat="1" applyFont="1" applyFill="1" applyBorder="1" applyAlignment="1" applyProtection="1">
      <alignment vertical="top"/>
      <protection locked="0"/>
    </xf>
    <xf numFmtId="0" fontId="0" fillId="0" borderId="0" xfId="0" applyFont="1" applyAlignment="1">
      <alignment vertical="top" wrapText="1"/>
    </xf>
    <xf numFmtId="0" fontId="0" fillId="4" borderId="0" xfId="0" applyFill="1"/>
    <xf numFmtId="10" fontId="5" fillId="0" borderId="0" xfId="0" applyNumberFormat="1" applyFont="1"/>
    <xf numFmtId="9" fontId="0" fillId="0" borderId="0" xfId="0" applyNumberFormat="1"/>
    <xf numFmtId="10" fontId="0" fillId="0" borderId="0" xfId="2" applyNumberFormat="1" applyFont="1"/>
    <xf numFmtId="0" fontId="0" fillId="5" borderId="0" xfId="0" applyFill="1"/>
    <xf numFmtId="0" fontId="0" fillId="6" borderId="0" xfId="0" applyFill="1"/>
    <xf numFmtId="0" fontId="2" fillId="5" borderId="0" xfId="0" applyFont="1" applyFill="1"/>
    <xf numFmtId="0" fontId="2" fillId="6" borderId="0" xfId="0" applyFont="1" applyFill="1"/>
    <xf numFmtId="164" fontId="0" fillId="0" borderId="0" xfId="1" applyFont="1"/>
    <xf numFmtId="164" fontId="0" fillId="4" borderId="0" xfId="0" applyNumberFormat="1" applyFill="1"/>
    <xf numFmtId="0" fontId="0" fillId="0" borderId="0" xfId="0" applyAlignment="1">
      <alignment wrapText="1"/>
    </xf>
    <xf numFmtId="0" fontId="0" fillId="0" borderId="0" xfId="0" applyFill="1"/>
    <xf numFmtId="0" fontId="17" fillId="0" borderId="0" xfId="0" applyFont="1"/>
    <xf numFmtId="0" fontId="0" fillId="0" borderId="0" xfId="0"/>
    <xf numFmtId="0" fontId="2" fillId="0" borderId="15" xfId="0" applyFont="1" applyBorder="1"/>
    <xf numFmtId="0" fontId="14" fillId="0" borderId="0" xfId="0" applyFont="1" applyAlignment="1">
      <alignment horizontal="center"/>
    </xf>
    <xf numFmtId="0" fontId="0" fillId="0" borderId="0" xfId="0" applyAlignment="1">
      <alignment wrapText="1"/>
    </xf>
    <xf numFmtId="0" fontId="0" fillId="0" borderId="0" xfId="0" applyFont="1" applyAlignment="1">
      <alignment vertical="top" wrapText="1"/>
    </xf>
    <xf numFmtId="0" fontId="0" fillId="0" borderId="0" xfId="0" applyFont="1" applyAlignment="1">
      <alignment wrapText="1"/>
    </xf>
    <xf numFmtId="0" fontId="6" fillId="0" borderId="0" xfId="0" applyFont="1" applyBorder="1" applyAlignment="1">
      <alignment vertical="top"/>
    </xf>
    <xf numFmtId="0" fontId="5" fillId="2" borderId="6" xfId="0" applyFont="1" applyFill="1" applyBorder="1" applyAlignment="1" applyProtection="1">
      <alignment vertical="top" wrapText="1"/>
      <protection locked="0"/>
    </xf>
    <xf numFmtId="0" fontId="5" fillId="2" borderId="3"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11" fillId="0" borderId="3" xfId="0" applyFont="1" applyBorder="1" applyAlignment="1">
      <alignment horizontal="left" vertical="center" wrapText="1"/>
    </xf>
    <xf numFmtId="0" fontId="0" fillId="0" borderId="3" xfId="0" applyFont="1" applyBorder="1" applyAlignment="1">
      <alignment vertical="center"/>
    </xf>
    <xf numFmtId="0" fontId="0" fillId="0" borderId="3" xfId="0" applyFont="1" applyBorder="1" applyAlignment="1" applyProtection="1">
      <alignment vertical="center" wrapText="1"/>
    </xf>
    <xf numFmtId="0" fontId="11" fillId="0" borderId="3" xfId="0" applyFont="1" applyFill="1" applyBorder="1" applyAlignment="1">
      <alignment vertical="center" wrapText="1"/>
    </xf>
    <xf numFmtId="0" fontId="0" fillId="2" borderId="18"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11" fillId="0" borderId="3" xfId="0" applyFont="1" applyFill="1" applyBorder="1" applyAlignment="1">
      <alignment vertical="top" wrapText="1"/>
    </xf>
    <xf numFmtId="0" fontId="0" fillId="0" borderId="18"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3" xfId="0" applyFont="1" applyBorder="1"/>
    <xf numFmtId="0" fontId="0" fillId="0" borderId="0" xfId="0" applyFont="1" applyAlignment="1">
      <alignment horizontal="left"/>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2" borderId="10" xfId="0" applyFont="1" applyFill="1" applyBorder="1" applyAlignment="1" applyProtection="1">
      <protection locked="0"/>
    </xf>
    <xf numFmtId="0" fontId="0" fillId="2" borderId="11" xfId="0" applyFont="1" applyFill="1" applyBorder="1" applyAlignment="1" applyProtection="1">
      <protection locked="0"/>
    </xf>
    <xf numFmtId="0" fontId="0" fillId="2" borderId="12" xfId="0" applyFont="1" applyFill="1" applyBorder="1" applyAlignment="1" applyProtection="1">
      <protection locked="0"/>
    </xf>
    <xf numFmtId="0" fontId="0" fillId="2" borderId="13" xfId="0" applyFont="1" applyFill="1" applyBorder="1" applyAlignment="1" applyProtection="1">
      <protection locked="0"/>
    </xf>
    <xf numFmtId="0" fontId="0" fillId="2" borderId="14" xfId="0" applyFont="1" applyFill="1" applyBorder="1" applyAlignment="1" applyProtection="1">
      <protection locked="0"/>
    </xf>
    <xf numFmtId="0" fontId="0" fillId="2" borderId="15" xfId="0" applyFont="1" applyFill="1" applyBorder="1" applyAlignment="1" applyProtection="1">
      <protection locked="0"/>
    </xf>
    <xf numFmtId="0" fontId="0" fillId="2" borderId="16" xfId="0" applyFont="1" applyFill="1" applyBorder="1" applyAlignment="1" applyProtection="1">
      <protection locked="0"/>
    </xf>
    <xf numFmtId="0" fontId="0" fillId="0" borderId="0" xfId="0" applyFont="1"/>
  </cellXfs>
  <cellStyles count="3">
    <cellStyle name="Normale" xfId="0" builtinId="0"/>
    <cellStyle name="Percentuale" xfId="2" builtinId="5"/>
    <cellStyle name="Valuta" xfId="1" builtinId="4"/>
  </cellStyles>
  <dxfs count="4">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ea_Economia_Finanza\Studi_Attuariali\FondoGiornalisti\BandoQuestionario\bando_settembre_2016_Allegat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Definizioni"/>
      <sheetName val="Sezione Ia Informaz. Generali"/>
      <sheetName val="Solvibilità"/>
      <sheetName val="Sezione Ib Informaz. su offerta"/>
      <sheetName val="Sezione IIe RLTC"/>
      <sheetName val="Sezione IIa RS"/>
      <sheetName val="RS"/>
      <sheetName val="Sezione IIb RR"/>
      <sheetName val="RR"/>
      <sheetName val="Sezione IIc RC5 RC10"/>
      <sheetName val="RC5 RC10"/>
      <sheetName val="Sezione IId RCA"/>
      <sheetName val="RCA"/>
      <sheetName val="RLTC IA"/>
      <sheetName val="Sezione III Gestione separata"/>
      <sheetName val="Gestione separata"/>
      <sheetName val="Sommario Puntegg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showGridLines="0" tabSelected="1" workbookViewId="0">
      <selection activeCell="B2" sqref="B2:C2"/>
    </sheetView>
  </sheetViews>
  <sheetFormatPr defaultColWidth="47.59765625" defaultRowHeight="13.8" x14ac:dyDescent="0.25"/>
  <cols>
    <col min="1" max="1" width="3.19921875" customWidth="1"/>
  </cols>
  <sheetData>
    <row r="2" spans="2:3" ht="20.25" x14ac:dyDescent="0.3">
      <c r="B2" s="72" t="s">
        <v>191</v>
      </c>
      <c r="C2" s="72"/>
    </row>
    <row r="3" spans="2:3" ht="20.25" x14ac:dyDescent="0.3">
      <c r="B3" s="72" t="s">
        <v>197</v>
      </c>
      <c r="C3" s="72"/>
    </row>
    <row r="4" spans="2:3" ht="21" x14ac:dyDescent="0.35">
      <c r="B4" s="72" t="s">
        <v>192</v>
      </c>
      <c r="C4" s="72"/>
    </row>
    <row r="5" spans="2:3" ht="16.5" x14ac:dyDescent="0.3">
      <c r="B5" s="73" t="s">
        <v>193</v>
      </c>
      <c r="C5" s="73"/>
    </row>
    <row r="6" spans="2:3" ht="16.5" x14ac:dyDescent="0.3">
      <c r="B6" s="73" t="s">
        <v>194</v>
      </c>
      <c r="C6" s="73"/>
    </row>
    <row r="7" spans="2:3" x14ac:dyDescent="0.25">
      <c r="B7" s="73" t="s">
        <v>195</v>
      </c>
      <c r="C7" s="73"/>
    </row>
    <row r="8" spans="2:3" ht="16.5" x14ac:dyDescent="0.3">
      <c r="B8" s="70"/>
      <c r="C8" s="70"/>
    </row>
    <row r="9" spans="2:3" ht="16.5" x14ac:dyDescent="0.3">
      <c r="B9" s="71" t="s">
        <v>196</v>
      </c>
      <c r="C9" s="71"/>
    </row>
    <row r="10" spans="2:3" ht="16.5" x14ac:dyDescent="0.3">
      <c r="B10" t="str">
        <f>+'Sezione 1 Informazioni generali'!B1</f>
        <v>Sezione 1. Informazioni generali</v>
      </c>
      <c r="C10" s="69" t="str">
        <f>+'Sezione 1 Informazioni generali'!D1</f>
        <v>Sezione incompleta</v>
      </c>
    </row>
    <row r="11" spans="2:3" ht="16.5" x14ac:dyDescent="0.3">
      <c r="B11" t="str">
        <f>+'Sezione 2a Info offerta'!B1</f>
        <v>Sezione 2a: Informazioni sull'offerta</v>
      </c>
      <c r="C11" s="69" t="str">
        <f>+'Sezione 2a Info offerta'!F1</f>
        <v>Sezione incompleta</v>
      </c>
    </row>
    <row r="12" spans="2:3" ht="16.5" x14ac:dyDescent="0.3">
      <c r="B12" t="str">
        <f>+'Sezione 2b Coefficienti'!B1</f>
        <v>Sezione 2b: Coefficienti</v>
      </c>
      <c r="C12" s="69" t="str">
        <f>+'Sezione 2b Coefficienti'!F1</f>
        <v>Sezione incompleta</v>
      </c>
    </row>
    <row r="13" spans="2:3" ht="16.5" x14ac:dyDescent="0.3">
      <c r="B13" t="str">
        <f>+'Sezione 3 Gestione separata'!B1</f>
        <v>Sezione 3: Caratteristiche della gestione separata</v>
      </c>
      <c r="C13" s="69" t="str">
        <f>+'Sezione 3 Gestione separata'!L1</f>
        <v>Sezione incompleta</v>
      </c>
    </row>
  </sheetData>
  <sheetProtection algorithmName="SHA-512" hashValue="00zkoXk2DUFZQZdD840gkmc6gyWHSkdqELyiozMe4yN/DeAcRo0A59unOn8mbu0sPPR3JgjhmGEQRP3nuer6NQ==" saltValue="q6iRkHAr7KZzNw9kKl+xJQ==" spinCount="100000" sheet="1" objects="1" scenarios="1" selectLockedCells="1"/>
  <mergeCells count="8">
    <mergeCell ref="B8:C8"/>
    <mergeCell ref="B9:C9"/>
    <mergeCell ref="B2:C2"/>
    <mergeCell ref="B3:C3"/>
    <mergeCell ref="B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1:G44"/>
  <sheetViews>
    <sheetView showGridLines="0" zoomScaleNormal="100" workbookViewId="0">
      <pane ySplit="1" topLeftCell="A41" activePane="bottomLeft" state="frozen"/>
      <selection pane="bottomLeft" activeCell="C5" sqref="C5"/>
    </sheetView>
  </sheetViews>
  <sheetFormatPr defaultColWidth="9" defaultRowHeight="13.8" x14ac:dyDescent="0.25"/>
  <cols>
    <col min="1" max="1" width="3.09765625" style="35" customWidth="1"/>
    <col min="2" max="2" width="68" style="49" customWidth="1"/>
    <col min="3" max="7" width="19.19921875" style="35" customWidth="1"/>
    <col min="8" max="16384" width="9" style="35"/>
  </cols>
  <sheetData>
    <row r="1" spans="2:5" ht="25.5" x14ac:dyDescent="0.3">
      <c r="B1" s="2" t="s">
        <v>93</v>
      </c>
      <c r="D1" s="1" t="str">
        <f>IF(COUNTA(C5:C14,C19:C28,G35)&lt;21,"Sezione incompleta","Sezione completa")</f>
        <v>Sezione incompleta</v>
      </c>
    </row>
    <row r="2" spans="2:5" ht="39.75" customHeight="1" x14ac:dyDescent="0.3">
      <c r="B2" s="74" t="s">
        <v>149</v>
      </c>
      <c r="C2" s="74"/>
      <c r="D2" s="74"/>
    </row>
    <row r="4" spans="2:5" ht="16.5" x14ac:dyDescent="0.3">
      <c r="B4" s="36" t="s">
        <v>0</v>
      </c>
      <c r="C4" s="9"/>
      <c r="D4" s="50"/>
      <c r="E4" s="50"/>
    </row>
    <row r="5" spans="2:5" ht="16.5" x14ac:dyDescent="0.3">
      <c r="B5" s="37" t="s">
        <v>1</v>
      </c>
      <c r="C5" s="38"/>
    </row>
    <row r="6" spans="2:5" ht="16.5" x14ac:dyDescent="0.3">
      <c r="B6" s="37" t="s">
        <v>2</v>
      </c>
      <c r="C6" s="38"/>
    </row>
    <row r="7" spans="2:5" ht="16.5" x14ac:dyDescent="0.3">
      <c r="B7" s="37" t="s">
        <v>3</v>
      </c>
      <c r="C7" s="38"/>
    </row>
    <row r="8" spans="2:5" ht="16.5" x14ac:dyDescent="0.3">
      <c r="B8" s="37" t="s">
        <v>4</v>
      </c>
      <c r="C8" s="38"/>
    </row>
    <row r="9" spans="2:5" ht="16.5" x14ac:dyDescent="0.3">
      <c r="B9" s="37" t="s">
        <v>6</v>
      </c>
      <c r="C9" s="38"/>
    </row>
    <row r="10" spans="2:5" ht="16.5" x14ac:dyDescent="0.3">
      <c r="B10" s="37" t="s">
        <v>5</v>
      </c>
      <c r="C10" s="38"/>
    </row>
    <row r="11" spans="2:5" ht="16.5" x14ac:dyDescent="0.3">
      <c r="B11" s="37" t="s">
        <v>7</v>
      </c>
      <c r="C11" s="38"/>
    </row>
    <row r="12" spans="2:5" ht="16.5" x14ac:dyDescent="0.3">
      <c r="B12" s="37" t="s">
        <v>8</v>
      </c>
      <c r="C12" s="38"/>
    </row>
    <row r="13" spans="2:5" x14ac:dyDescent="0.25">
      <c r="B13" s="37" t="str">
        <f>"Indice di solvibilità alla fine del "&amp;annogara-1&amp;" per i Rami Vita"</f>
        <v>Indice di solvibilità alla fine del 2017 per i Rami Vita</v>
      </c>
      <c r="C13" s="39"/>
    </row>
    <row r="14" spans="2:5" ht="33" x14ac:dyDescent="0.3">
      <c r="B14" s="37" t="s">
        <v>9</v>
      </c>
      <c r="C14" s="38"/>
    </row>
    <row r="15" spans="2:5" ht="28.2" thickBot="1" x14ac:dyDescent="0.3">
      <c r="B15" s="37" t="s">
        <v>10</v>
      </c>
    </row>
    <row r="16" spans="2:5" ht="78.75" customHeight="1" thickBot="1" x14ac:dyDescent="0.35">
      <c r="B16" s="40"/>
    </row>
    <row r="17" spans="2:7" ht="16.5" x14ac:dyDescent="0.3">
      <c r="B17" s="51"/>
      <c r="C17" s="50"/>
    </row>
    <row r="18" spans="2:7" ht="16.5" x14ac:dyDescent="0.3">
      <c r="B18" s="52" t="s">
        <v>11</v>
      </c>
      <c r="C18" s="50"/>
    </row>
    <row r="19" spans="2:7" ht="16.5" x14ac:dyDescent="0.3">
      <c r="B19" s="37" t="s">
        <v>12</v>
      </c>
      <c r="C19" s="38"/>
    </row>
    <row r="20" spans="2:7" ht="16.5" x14ac:dyDescent="0.3">
      <c r="B20" s="37" t="s">
        <v>13</v>
      </c>
      <c r="C20" s="38"/>
    </row>
    <row r="21" spans="2:7" ht="16.5" x14ac:dyDescent="0.3">
      <c r="B21" s="37" t="s">
        <v>14</v>
      </c>
      <c r="C21" s="38"/>
    </row>
    <row r="22" spans="2:7" ht="16.5" x14ac:dyDescent="0.3">
      <c r="B22" s="37" t="s">
        <v>15</v>
      </c>
      <c r="C22" s="38"/>
    </row>
    <row r="23" spans="2:7" ht="16.5" x14ac:dyDescent="0.3">
      <c r="B23" s="37" t="s">
        <v>16</v>
      </c>
      <c r="C23" s="38"/>
    </row>
    <row r="24" spans="2:7" x14ac:dyDescent="0.25">
      <c r="B24" s="37" t="s">
        <v>17</v>
      </c>
      <c r="C24" s="38"/>
    </row>
    <row r="25" spans="2:7" ht="16.5" x14ac:dyDescent="0.3">
      <c r="B25" s="37" t="s">
        <v>18</v>
      </c>
      <c r="C25" s="38"/>
    </row>
    <row r="26" spans="2:7" ht="16.5" x14ac:dyDescent="0.3">
      <c r="B26" s="37" t="s">
        <v>19</v>
      </c>
      <c r="C26" s="38"/>
    </row>
    <row r="27" spans="2:7" ht="16.5" x14ac:dyDescent="0.3">
      <c r="B27" s="37" t="s">
        <v>20</v>
      </c>
      <c r="C27" s="38"/>
    </row>
    <row r="28" spans="2:7" ht="16.5" x14ac:dyDescent="0.3">
      <c r="B28" s="37" t="s">
        <v>21</v>
      </c>
      <c r="C28" s="38"/>
    </row>
    <row r="30" spans="2:7" ht="17.25" thickBot="1" x14ac:dyDescent="0.35">
      <c r="B30" s="53" t="s">
        <v>22</v>
      </c>
    </row>
    <row r="31" spans="2:7" ht="17.25" thickBot="1" x14ac:dyDescent="0.35">
      <c r="B31" s="41"/>
      <c r="C31" s="42">
        <f>+D31-1</f>
        <v>2013</v>
      </c>
      <c r="D31" s="42">
        <f>+E31-1</f>
        <v>2014</v>
      </c>
      <c r="E31" s="42">
        <f>+F31-1</f>
        <v>2015</v>
      </c>
      <c r="F31" s="42">
        <f>+G31-1</f>
        <v>2016</v>
      </c>
      <c r="G31" s="42">
        <f>annogara-1</f>
        <v>2017</v>
      </c>
    </row>
    <row r="32" spans="2:7" ht="17.25" thickBot="1" x14ac:dyDescent="0.35">
      <c r="B32" s="43" t="s">
        <v>23</v>
      </c>
      <c r="C32" s="44"/>
      <c r="D32" s="44"/>
      <c r="E32" s="44"/>
      <c r="F32" s="44"/>
      <c r="G32" s="44"/>
    </row>
    <row r="33" spans="2:7" ht="14.4" thickBot="1" x14ac:dyDescent="0.3">
      <c r="B33" s="43" t="s">
        <v>24</v>
      </c>
      <c r="C33" s="44"/>
      <c r="D33" s="44"/>
      <c r="E33" s="44"/>
      <c r="F33" s="44"/>
      <c r="G33" s="44"/>
    </row>
    <row r="34" spans="2:7" ht="17.25" thickBot="1" x14ac:dyDescent="0.35">
      <c r="B34" s="45" t="s">
        <v>25</v>
      </c>
      <c r="C34" s="44"/>
      <c r="D34" s="44"/>
      <c r="E34" s="44"/>
      <c r="F34" s="44"/>
      <c r="G34" s="44"/>
    </row>
    <row r="35" spans="2:7" ht="28.2" thickBot="1" x14ac:dyDescent="0.3">
      <c r="B35" s="43" t="s">
        <v>26</v>
      </c>
      <c r="C35" s="46"/>
      <c r="D35" s="46"/>
      <c r="E35" s="46"/>
      <c r="F35" s="46"/>
      <c r="G35" s="46"/>
    </row>
    <row r="36" spans="2:7" ht="17.25" thickBot="1" x14ac:dyDescent="0.35">
      <c r="B36" s="43"/>
      <c r="C36" s="42">
        <f>+D36-1</f>
        <v>2013</v>
      </c>
      <c r="D36" s="42">
        <f>+E36-1</f>
        <v>2014</v>
      </c>
      <c r="E36" s="42">
        <f>+F36-1</f>
        <v>2015</v>
      </c>
      <c r="F36" s="42">
        <f>+G36-1</f>
        <v>2016</v>
      </c>
      <c r="G36" s="42">
        <f>+G31</f>
        <v>2017</v>
      </c>
    </row>
    <row r="37" spans="2:7" ht="17.25" thickBot="1" x14ac:dyDescent="0.35">
      <c r="B37" s="43" t="s">
        <v>27</v>
      </c>
      <c r="C37" s="44"/>
      <c r="D37" s="44"/>
      <c r="E37" s="44"/>
      <c r="F37" s="44"/>
      <c r="G37" s="44"/>
    </row>
    <row r="38" spans="2:7" ht="17.25" thickBot="1" x14ac:dyDescent="0.35">
      <c r="B38" s="47" t="s">
        <v>28</v>
      </c>
      <c r="C38" s="44"/>
      <c r="D38" s="44"/>
      <c r="E38" s="44"/>
      <c r="F38" s="44"/>
      <c r="G38" s="44"/>
    </row>
    <row r="39" spans="2:7" ht="28.2" thickBot="1" x14ac:dyDescent="0.3">
      <c r="B39" s="43" t="s">
        <v>29</v>
      </c>
      <c r="C39" s="44"/>
      <c r="D39" s="44"/>
      <c r="E39" s="44"/>
      <c r="F39" s="44"/>
      <c r="G39" s="44"/>
    </row>
    <row r="41" spans="2:7" ht="33.75" thickBot="1" x14ac:dyDescent="0.35">
      <c r="B41" s="48" t="s">
        <v>30</v>
      </c>
    </row>
    <row r="42" spans="2:7" ht="129.75" customHeight="1" thickBot="1" x14ac:dyDescent="0.35">
      <c r="B42" s="40"/>
    </row>
    <row r="43" spans="2:7" ht="167.4" customHeight="1" x14ac:dyDescent="0.25">
      <c r="B43" s="75" t="s">
        <v>150</v>
      </c>
      <c r="C43" s="75"/>
      <c r="D43" s="75"/>
      <c r="E43" s="75"/>
      <c r="F43" s="49"/>
      <c r="G43" s="49"/>
    </row>
    <row r="44" spans="2:7" ht="167.4" customHeight="1" x14ac:dyDescent="0.3">
      <c r="B44" s="75"/>
      <c r="C44" s="75"/>
      <c r="D44" s="75"/>
      <c r="E44" s="75"/>
      <c r="F44" s="56"/>
      <c r="G44" s="56"/>
    </row>
  </sheetData>
  <sheetProtection algorithmName="SHA-512" hashValue="Bthm5xkHobu7TIkiqY2ypig2ywTzSkduMcKu5WsRqW6niFSBhpry/nkMt/Y+dq4RwaZqSUvUyfVugIdOufLW2Q==" saltValue="SGKF4hQncGOH6VDajPtC2w==" spinCount="100000" sheet="1" objects="1" scenarios="1" selectLockedCells="1"/>
  <mergeCells count="3">
    <mergeCell ref="B2:D2"/>
    <mergeCell ref="B43:E43"/>
    <mergeCell ref="B44:E44"/>
  </mergeCells>
  <conditionalFormatting sqref="D1">
    <cfRule type="containsText" dxfId="3" priority="1" stopIfTrue="1" operator="containsText" text="incompleta">
      <formula>NOT(ISERROR(SEARCH("incompleta",D1)))</formula>
    </cfRule>
  </conditionalFormatting>
  <dataValidations count="1">
    <dataValidation type="decimal" operator="greaterThanOrEqual" allowBlank="1" showInputMessage="1" showErrorMessage="1" errorTitle="Attenzione" error="Per poter partecipare alla selezione l'indice di solvibilità per il 2011 deve essere pari o superiore a 110%" sqref="C13">
      <formula1>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Parametri!$D$4:$D$20</xm:f>
          </x14:formula1>
          <xm:sqref>C10</xm:sqref>
        </x14:dataValidation>
        <x14:dataValidation type="list" allowBlank="1" showInputMessage="1" showErrorMessage="1">
          <x14:formula1>
            <xm:f>Parametri!$A$3:$C$3</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
    <pageSetUpPr fitToPage="1"/>
  </sheetPr>
  <dimension ref="B1:G64"/>
  <sheetViews>
    <sheetView showGridLines="0" zoomScaleNormal="100" workbookViewId="0">
      <pane ySplit="1" topLeftCell="A2" activePane="bottomLeft" state="frozen"/>
      <selection pane="bottomLeft" activeCell="F21" sqref="F21"/>
    </sheetView>
  </sheetViews>
  <sheetFormatPr defaultColWidth="25.59765625" defaultRowHeight="13.8" x14ac:dyDescent="0.25"/>
  <cols>
    <col min="1" max="1" width="2.69921875" style="7" customWidth="1"/>
    <col min="2" max="4" width="18.59765625" style="7" customWidth="1"/>
    <col min="5" max="5" width="19.69921875" style="7" customWidth="1"/>
    <col min="6" max="6" width="18.59765625" style="7" customWidth="1"/>
    <col min="7" max="8" width="18.09765625" style="7" customWidth="1"/>
    <col min="9" max="257" width="25.59765625" style="7"/>
    <col min="258" max="258" width="33.19921875" style="7" customWidth="1"/>
    <col min="259" max="259" width="33.59765625" style="7" customWidth="1"/>
    <col min="260" max="261" width="17.3984375" style="7" customWidth="1"/>
    <col min="262" max="264" width="18.09765625" style="7" customWidth="1"/>
    <col min="265" max="513" width="25.59765625" style="7"/>
    <col min="514" max="514" width="33.19921875" style="7" customWidth="1"/>
    <col min="515" max="515" width="33.59765625" style="7" customWidth="1"/>
    <col min="516" max="517" width="17.3984375" style="7" customWidth="1"/>
    <col min="518" max="520" width="18.09765625" style="7" customWidth="1"/>
    <col min="521" max="769" width="25.59765625" style="7"/>
    <col min="770" max="770" width="33.19921875" style="7" customWidth="1"/>
    <col min="771" max="771" width="33.59765625" style="7" customWidth="1"/>
    <col min="772" max="773" width="17.3984375" style="7" customWidth="1"/>
    <col min="774" max="776" width="18.09765625" style="7" customWidth="1"/>
    <col min="777" max="1025" width="25.59765625" style="7"/>
    <col min="1026" max="1026" width="33.19921875" style="7" customWidth="1"/>
    <col min="1027" max="1027" width="33.59765625" style="7" customWidth="1"/>
    <col min="1028" max="1029" width="17.3984375" style="7" customWidth="1"/>
    <col min="1030" max="1032" width="18.09765625" style="7" customWidth="1"/>
    <col min="1033" max="1281" width="25.59765625" style="7"/>
    <col min="1282" max="1282" width="33.19921875" style="7" customWidth="1"/>
    <col min="1283" max="1283" width="33.59765625" style="7" customWidth="1"/>
    <col min="1284" max="1285" width="17.3984375" style="7" customWidth="1"/>
    <col min="1286" max="1288" width="18.09765625" style="7" customWidth="1"/>
    <col min="1289" max="1537" width="25.59765625" style="7"/>
    <col min="1538" max="1538" width="33.19921875" style="7" customWidth="1"/>
    <col min="1539" max="1539" width="33.59765625" style="7" customWidth="1"/>
    <col min="1540" max="1541" width="17.3984375" style="7" customWidth="1"/>
    <col min="1542" max="1544" width="18.09765625" style="7" customWidth="1"/>
    <col min="1545" max="1793" width="25.59765625" style="7"/>
    <col min="1794" max="1794" width="33.19921875" style="7" customWidth="1"/>
    <col min="1795" max="1795" width="33.59765625" style="7" customWidth="1"/>
    <col min="1796" max="1797" width="17.3984375" style="7" customWidth="1"/>
    <col min="1798" max="1800" width="18.09765625" style="7" customWidth="1"/>
    <col min="1801" max="2049" width="25.59765625" style="7"/>
    <col min="2050" max="2050" width="33.19921875" style="7" customWidth="1"/>
    <col min="2051" max="2051" width="33.59765625" style="7" customWidth="1"/>
    <col min="2052" max="2053" width="17.3984375" style="7" customWidth="1"/>
    <col min="2054" max="2056" width="18.09765625" style="7" customWidth="1"/>
    <col min="2057" max="2305" width="25.59765625" style="7"/>
    <col min="2306" max="2306" width="33.19921875" style="7" customWidth="1"/>
    <col min="2307" max="2307" width="33.59765625" style="7" customWidth="1"/>
    <col min="2308" max="2309" width="17.3984375" style="7" customWidth="1"/>
    <col min="2310" max="2312" width="18.09765625" style="7" customWidth="1"/>
    <col min="2313" max="2561" width="25.59765625" style="7"/>
    <col min="2562" max="2562" width="33.19921875" style="7" customWidth="1"/>
    <col min="2563" max="2563" width="33.59765625" style="7" customWidth="1"/>
    <col min="2564" max="2565" width="17.3984375" style="7" customWidth="1"/>
    <col min="2566" max="2568" width="18.09765625" style="7" customWidth="1"/>
    <col min="2569" max="2817" width="25.59765625" style="7"/>
    <col min="2818" max="2818" width="33.19921875" style="7" customWidth="1"/>
    <col min="2819" max="2819" width="33.59765625" style="7" customWidth="1"/>
    <col min="2820" max="2821" width="17.3984375" style="7" customWidth="1"/>
    <col min="2822" max="2824" width="18.09765625" style="7" customWidth="1"/>
    <col min="2825" max="3073" width="25.59765625" style="7"/>
    <col min="3074" max="3074" width="33.19921875" style="7" customWidth="1"/>
    <col min="3075" max="3075" width="33.59765625" style="7" customWidth="1"/>
    <col min="3076" max="3077" width="17.3984375" style="7" customWidth="1"/>
    <col min="3078" max="3080" width="18.09765625" style="7" customWidth="1"/>
    <col min="3081" max="3329" width="25.59765625" style="7"/>
    <col min="3330" max="3330" width="33.19921875" style="7" customWidth="1"/>
    <col min="3331" max="3331" width="33.59765625" style="7" customWidth="1"/>
    <col min="3332" max="3333" width="17.3984375" style="7" customWidth="1"/>
    <col min="3334" max="3336" width="18.09765625" style="7" customWidth="1"/>
    <col min="3337" max="3585" width="25.59765625" style="7"/>
    <col min="3586" max="3586" width="33.19921875" style="7" customWidth="1"/>
    <col min="3587" max="3587" width="33.59765625" style="7" customWidth="1"/>
    <col min="3588" max="3589" width="17.3984375" style="7" customWidth="1"/>
    <col min="3590" max="3592" width="18.09765625" style="7" customWidth="1"/>
    <col min="3593" max="3841" width="25.59765625" style="7"/>
    <col min="3842" max="3842" width="33.19921875" style="7" customWidth="1"/>
    <col min="3843" max="3843" width="33.59765625" style="7" customWidth="1"/>
    <col min="3844" max="3845" width="17.3984375" style="7" customWidth="1"/>
    <col min="3846" max="3848" width="18.09765625" style="7" customWidth="1"/>
    <col min="3849" max="4097" width="25.59765625" style="7"/>
    <col min="4098" max="4098" width="33.19921875" style="7" customWidth="1"/>
    <col min="4099" max="4099" width="33.59765625" style="7" customWidth="1"/>
    <col min="4100" max="4101" width="17.3984375" style="7" customWidth="1"/>
    <col min="4102" max="4104" width="18.09765625" style="7" customWidth="1"/>
    <col min="4105" max="4353" width="25.59765625" style="7"/>
    <col min="4354" max="4354" width="33.19921875" style="7" customWidth="1"/>
    <col min="4355" max="4355" width="33.59765625" style="7" customWidth="1"/>
    <col min="4356" max="4357" width="17.3984375" style="7" customWidth="1"/>
    <col min="4358" max="4360" width="18.09765625" style="7" customWidth="1"/>
    <col min="4361" max="4609" width="25.59765625" style="7"/>
    <col min="4610" max="4610" width="33.19921875" style="7" customWidth="1"/>
    <col min="4611" max="4611" width="33.59765625" style="7" customWidth="1"/>
    <col min="4612" max="4613" width="17.3984375" style="7" customWidth="1"/>
    <col min="4614" max="4616" width="18.09765625" style="7" customWidth="1"/>
    <col min="4617" max="4865" width="25.59765625" style="7"/>
    <col min="4866" max="4866" width="33.19921875" style="7" customWidth="1"/>
    <col min="4867" max="4867" width="33.59765625" style="7" customWidth="1"/>
    <col min="4868" max="4869" width="17.3984375" style="7" customWidth="1"/>
    <col min="4870" max="4872" width="18.09765625" style="7" customWidth="1"/>
    <col min="4873" max="5121" width="25.59765625" style="7"/>
    <col min="5122" max="5122" width="33.19921875" style="7" customWidth="1"/>
    <col min="5123" max="5123" width="33.59765625" style="7" customWidth="1"/>
    <col min="5124" max="5125" width="17.3984375" style="7" customWidth="1"/>
    <col min="5126" max="5128" width="18.09765625" style="7" customWidth="1"/>
    <col min="5129" max="5377" width="25.59765625" style="7"/>
    <col min="5378" max="5378" width="33.19921875" style="7" customWidth="1"/>
    <col min="5379" max="5379" width="33.59765625" style="7" customWidth="1"/>
    <col min="5380" max="5381" width="17.3984375" style="7" customWidth="1"/>
    <col min="5382" max="5384" width="18.09765625" style="7" customWidth="1"/>
    <col min="5385" max="5633" width="25.59765625" style="7"/>
    <col min="5634" max="5634" width="33.19921875" style="7" customWidth="1"/>
    <col min="5635" max="5635" width="33.59765625" style="7" customWidth="1"/>
    <col min="5636" max="5637" width="17.3984375" style="7" customWidth="1"/>
    <col min="5638" max="5640" width="18.09765625" style="7" customWidth="1"/>
    <col min="5641" max="5889" width="25.59765625" style="7"/>
    <col min="5890" max="5890" width="33.19921875" style="7" customWidth="1"/>
    <col min="5891" max="5891" width="33.59765625" style="7" customWidth="1"/>
    <col min="5892" max="5893" width="17.3984375" style="7" customWidth="1"/>
    <col min="5894" max="5896" width="18.09765625" style="7" customWidth="1"/>
    <col min="5897" max="6145" width="25.59765625" style="7"/>
    <col min="6146" max="6146" width="33.19921875" style="7" customWidth="1"/>
    <col min="6147" max="6147" width="33.59765625" style="7" customWidth="1"/>
    <col min="6148" max="6149" width="17.3984375" style="7" customWidth="1"/>
    <col min="6150" max="6152" width="18.09765625" style="7" customWidth="1"/>
    <col min="6153" max="6401" width="25.59765625" style="7"/>
    <col min="6402" max="6402" width="33.19921875" style="7" customWidth="1"/>
    <col min="6403" max="6403" width="33.59765625" style="7" customWidth="1"/>
    <col min="6404" max="6405" width="17.3984375" style="7" customWidth="1"/>
    <col min="6406" max="6408" width="18.09765625" style="7" customWidth="1"/>
    <col min="6409" max="6657" width="25.59765625" style="7"/>
    <col min="6658" max="6658" width="33.19921875" style="7" customWidth="1"/>
    <col min="6659" max="6659" width="33.59765625" style="7" customWidth="1"/>
    <col min="6660" max="6661" width="17.3984375" style="7" customWidth="1"/>
    <col min="6662" max="6664" width="18.09765625" style="7" customWidth="1"/>
    <col min="6665" max="6913" width="25.59765625" style="7"/>
    <col min="6914" max="6914" width="33.19921875" style="7" customWidth="1"/>
    <col min="6915" max="6915" width="33.59765625" style="7" customWidth="1"/>
    <col min="6916" max="6917" width="17.3984375" style="7" customWidth="1"/>
    <col min="6918" max="6920" width="18.09765625" style="7" customWidth="1"/>
    <col min="6921" max="7169" width="25.59765625" style="7"/>
    <col min="7170" max="7170" width="33.19921875" style="7" customWidth="1"/>
    <col min="7171" max="7171" width="33.59765625" style="7" customWidth="1"/>
    <col min="7172" max="7173" width="17.3984375" style="7" customWidth="1"/>
    <col min="7174" max="7176" width="18.09765625" style="7" customWidth="1"/>
    <col min="7177" max="7425" width="25.59765625" style="7"/>
    <col min="7426" max="7426" width="33.19921875" style="7" customWidth="1"/>
    <col min="7427" max="7427" width="33.59765625" style="7" customWidth="1"/>
    <col min="7428" max="7429" width="17.3984375" style="7" customWidth="1"/>
    <col min="7430" max="7432" width="18.09765625" style="7" customWidth="1"/>
    <col min="7433" max="7681" width="25.59765625" style="7"/>
    <col min="7682" max="7682" width="33.19921875" style="7" customWidth="1"/>
    <col min="7683" max="7683" width="33.59765625" style="7" customWidth="1"/>
    <col min="7684" max="7685" width="17.3984375" style="7" customWidth="1"/>
    <col min="7686" max="7688" width="18.09765625" style="7" customWidth="1"/>
    <col min="7689" max="7937" width="25.59765625" style="7"/>
    <col min="7938" max="7938" width="33.19921875" style="7" customWidth="1"/>
    <col min="7939" max="7939" width="33.59765625" style="7" customWidth="1"/>
    <col min="7940" max="7941" width="17.3984375" style="7" customWidth="1"/>
    <col min="7942" max="7944" width="18.09765625" style="7" customWidth="1"/>
    <col min="7945" max="8193" width="25.59765625" style="7"/>
    <col min="8194" max="8194" width="33.19921875" style="7" customWidth="1"/>
    <col min="8195" max="8195" width="33.59765625" style="7" customWidth="1"/>
    <col min="8196" max="8197" width="17.3984375" style="7" customWidth="1"/>
    <col min="8198" max="8200" width="18.09765625" style="7" customWidth="1"/>
    <col min="8201" max="8449" width="25.59765625" style="7"/>
    <col min="8450" max="8450" width="33.19921875" style="7" customWidth="1"/>
    <col min="8451" max="8451" width="33.59765625" style="7" customWidth="1"/>
    <col min="8452" max="8453" width="17.3984375" style="7" customWidth="1"/>
    <col min="8454" max="8456" width="18.09765625" style="7" customWidth="1"/>
    <col min="8457" max="8705" width="25.59765625" style="7"/>
    <col min="8706" max="8706" width="33.19921875" style="7" customWidth="1"/>
    <col min="8707" max="8707" width="33.59765625" style="7" customWidth="1"/>
    <col min="8708" max="8709" width="17.3984375" style="7" customWidth="1"/>
    <col min="8710" max="8712" width="18.09765625" style="7" customWidth="1"/>
    <col min="8713" max="8961" width="25.59765625" style="7"/>
    <col min="8962" max="8962" width="33.19921875" style="7" customWidth="1"/>
    <col min="8963" max="8963" width="33.59765625" style="7" customWidth="1"/>
    <col min="8964" max="8965" width="17.3984375" style="7" customWidth="1"/>
    <col min="8966" max="8968" width="18.09765625" style="7" customWidth="1"/>
    <col min="8969" max="9217" width="25.59765625" style="7"/>
    <col min="9218" max="9218" width="33.19921875" style="7" customWidth="1"/>
    <col min="9219" max="9219" width="33.59765625" style="7" customWidth="1"/>
    <col min="9220" max="9221" width="17.3984375" style="7" customWidth="1"/>
    <col min="9222" max="9224" width="18.09765625" style="7" customWidth="1"/>
    <col min="9225" max="9473" width="25.59765625" style="7"/>
    <col min="9474" max="9474" width="33.19921875" style="7" customWidth="1"/>
    <col min="9475" max="9475" width="33.59765625" style="7" customWidth="1"/>
    <col min="9476" max="9477" width="17.3984375" style="7" customWidth="1"/>
    <col min="9478" max="9480" width="18.09765625" style="7" customWidth="1"/>
    <col min="9481" max="9729" width="25.59765625" style="7"/>
    <col min="9730" max="9730" width="33.19921875" style="7" customWidth="1"/>
    <col min="9731" max="9731" width="33.59765625" style="7" customWidth="1"/>
    <col min="9732" max="9733" width="17.3984375" style="7" customWidth="1"/>
    <col min="9734" max="9736" width="18.09765625" style="7" customWidth="1"/>
    <col min="9737" max="9985" width="25.59765625" style="7"/>
    <col min="9986" max="9986" width="33.19921875" style="7" customWidth="1"/>
    <col min="9987" max="9987" width="33.59765625" style="7" customWidth="1"/>
    <col min="9988" max="9989" width="17.3984375" style="7" customWidth="1"/>
    <col min="9990" max="9992" width="18.09765625" style="7" customWidth="1"/>
    <col min="9993" max="10241" width="25.59765625" style="7"/>
    <col min="10242" max="10242" width="33.19921875" style="7" customWidth="1"/>
    <col min="10243" max="10243" width="33.59765625" style="7" customWidth="1"/>
    <col min="10244" max="10245" width="17.3984375" style="7" customWidth="1"/>
    <col min="10246" max="10248" width="18.09765625" style="7" customWidth="1"/>
    <col min="10249" max="10497" width="25.59765625" style="7"/>
    <col min="10498" max="10498" width="33.19921875" style="7" customWidth="1"/>
    <col min="10499" max="10499" width="33.59765625" style="7" customWidth="1"/>
    <col min="10500" max="10501" width="17.3984375" style="7" customWidth="1"/>
    <col min="10502" max="10504" width="18.09765625" style="7" customWidth="1"/>
    <col min="10505" max="10753" width="25.59765625" style="7"/>
    <col min="10754" max="10754" width="33.19921875" style="7" customWidth="1"/>
    <col min="10755" max="10755" width="33.59765625" style="7" customWidth="1"/>
    <col min="10756" max="10757" width="17.3984375" style="7" customWidth="1"/>
    <col min="10758" max="10760" width="18.09765625" style="7" customWidth="1"/>
    <col min="10761" max="11009" width="25.59765625" style="7"/>
    <col min="11010" max="11010" width="33.19921875" style="7" customWidth="1"/>
    <col min="11011" max="11011" width="33.59765625" style="7" customWidth="1"/>
    <col min="11012" max="11013" width="17.3984375" style="7" customWidth="1"/>
    <col min="11014" max="11016" width="18.09765625" style="7" customWidth="1"/>
    <col min="11017" max="11265" width="25.59765625" style="7"/>
    <col min="11266" max="11266" width="33.19921875" style="7" customWidth="1"/>
    <col min="11267" max="11267" width="33.59765625" style="7" customWidth="1"/>
    <col min="11268" max="11269" width="17.3984375" style="7" customWidth="1"/>
    <col min="11270" max="11272" width="18.09765625" style="7" customWidth="1"/>
    <col min="11273" max="11521" width="25.59765625" style="7"/>
    <col min="11522" max="11522" width="33.19921875" style="7" customWidth="1"/>
    <col min="11523" max="11523" width="33.59765625" style="7" customWidth="1"/>
    <col min="11524" max="11525" width="17.3984375" style="7" customWidth="1"/>
    <col min="11526" max="11528" width="18.09765625" style="7" customWidth="1"/>
    <col min="11529" max="11777" width="25.59765625" style="7"/>
    <col min="11778" max="11778" width="33.19921875" style="7" customWidth="1"/>
    <col min="11779" max="11779" width="33.59765625" style="7" customWidth="1"/>
    <col min="11780" max="11781" width="17.3984375" style="7" customWidth="1"/>
    <col min="11782" max="11784" width="18.09765625" style="7" customWidth="1"/>
    <col min="11785" max="12033" width="25.59765625" style="7"/>
    <col min="12034" max="12034" width="33.19921875" style="7" customWidth="1"/>
    <col min="12035" max="12035" width="33.59765625" style="7" customWidth="1"/>
    <col min="12036" max="12037" width="17.3984375" style="7" customWidth="1"/>
    <col min="12038" max="12040" width="18.09765625" style="7" customWidth="1"/>
    <col min="12041" max="12289" width="25.59765625" style="7"/>
    <col min="12290" max="12290" width="33.19921875" style="7" customWidth="1"/>
    <col min="12291" max="12291" width="33.59765625" style="7" customWidth="1"/>
    <col min="12292" max="12293" width="17.3984375" style="7" customWidth="1"/>
    <col min="12294" max="12296" width="18.09765625" style="7" customWidth="1"/>
    <col min="12297" max="12545" width="25.59765625" style="7"/>
    <col min="12546" max="12546" width="33.19921875" style="7" customWidth="1"/>
    <col min="12547" max="12547" width="33.59765625" style="7" customWidth="1"/>
    <col min="12548" max="12549" width="17.3984375" style="7" customWidth="1"/>
    <col min="12550" max="12552" width="18.09765625" style="7" customWidth="1"/>
    <col min="12553" max="12801" width="25.59765625" style="7"/>
    <col min="12802" max="12802" width="33.19921875" style="7" customWidth="1"/>
    <col min="12803" max="12803" width="33.59765625" style="7" customWidth="1"/>
    <col min="12804" max="12805" width="17.3984375" style="7" customWidth="1"/>
    <col min="12806" max="12808" width="18.09765625" style="7" customWidth="1"/>
    <col min="12809" max="13057" width="25.59765625" style="7"/>
    <col min="13058" max="13058" width="33.19921875" style="7" customWidth="1"/>
    <col min="13059" max="13059" width="33.59765625" style="7" customWidth="1"/>
    <col min="13060" max="13061" width="17.3984375" style="7" customWidth="1"/>
    <col min="13062" max="13064" width="18.09765625" style="7" customWidth="1"/>
    <col min="13065" max="13313" width="25.59765625" style="7"/>
    <col min="13314" max="13314" width="33.19921875" style="7" customWidth="1"/>
    <col min="13315" max="13315" width="33.59765625" style="7" customWidth="1"/>
    <col min="13316" max="13317" width="17.3984375" style="7" customWidth="1"/>
    <col min="13318" max="13320" width="18.09765625" style="7" customWidth="1"/>
    <col min="13321" max="13569" width="25.59765625" style="7"/>
    <col min="13570" max="13570" width="33.19921875" style="7" customWidth="1"/>
    <col min="13571" max="13571" width="33.59765625" style="7" customWidth="1"/>
    <col min="13572" max="13573" width="17.3984375" style="7" customWidth="1"/>
    <col min="13574" max="13576" width="18.09765625" style="7" customWidth="1"/>
    <col min="13577" max="13825" width="25.59765625" style="7"/>
    <col min="13826" max="13826" width="33.19921875" style="7" customWidth="1"/>
    <col min="13827" max="13827" width="33.59765625" style="7" customWidth="1"/>
    <col min="13828" max="13829" width="17.3984375" style="7" customWidth="1"/>
    <col min="13830" max="13832" width="18.09765625" style="7" customWidth="1"/>
    <col min="13833" max="14081" width="25.59765625" style="7"/>
    <col min="14082" max="14082" width="33.19921875" style="7" customWidth="1"/>
    <col min="14083" max="14083" width="33.59765625" style="7" customWidth="1"/>
    <col min="14084" max="14085" width="17.3984375" style="7" customWidth="1"/>
    <col min="14086" max="14088" width="18.09765625" style="7" customWidth="1"/>
    <col min="14089" max="14337" width="25.59765625" style="7"/>
    <col min="14338" max="14338" width="33.19921875" style="7" customWidth="1"/>
    <col min="14339" max="14339" width="33.59765625" style="7" customWidth="1"/>
    <col min="14340" max="14341" width="17.3984375" style="7" customWidth="1"/>
    <col min="14342" max="14344" width="18.09765625" style="7" customWidth="1"/>
    <col min="14345" max="14593" width="25.59765625" style="7"/>
    <col min="14594" max="14594" width="33.19921875" style="7" customWidth="1"/>
    <col min="14595" max="14595" width="33.59765625" style="7" customWidth="1"/>
    <col min="14596" max="14597" width="17.3984375" style="7" customWidth="1"/>
    <col min="14598" max="14600" width="18.09765625" style="7" customWidth="1"/>
    <col min="14601" max="14849" width="25.59765625" style="7"/>
    <col min="14850" max="14850" width="33.19921875" style="7" customWidth="1"/>
    <col min="14851" max="14851" width="33.59765625" style="7" customWidth="1"/>
    <col min="14852" max="14853" width="17.3984375" style="7" customWidth="1"/>
    <col min="14854" max="14856" width="18.09765625" style="7" customWidth="1"/>
    <col min="14857" max="15105" width="25.59765625" style="7"/>
    <col min="15106" max="15106" width="33.19921875" style="7" customWidth="1"/>
    <col min="15107" max="15107" width="33.59765625" style="7" customWidth="1"/>
    <col min="15108" max="15109" width="17.3984375" style="7" customWidth="1"/>
    <col min="15110" max="15112" width="18.09765625" style="7" customWidth="1"/>
    <col min="15113" max="15361" width="25.59765625" style="7"/>
    <col min="15362" max="15362" width="33.19921875" style="7" customWidth="1"/>
    <col min="15363" max="15363" width="33.59765625" style="7" customWidth="1"/>
    <col min="15364" max="15365" width="17.3984375" style="7" customWidth="1"/>
    <col min="15366" max="15368" width="18.09765625" style="7" customWidth="1"/>
    <col min="15369" max="15617" width="25.59765625" style="7"/>
    <col min="15618" max="15618" width="33.19921875" style="7" customWidth="1"/>
    <col min="15619" max="15619" width="33.59765625" style="7" customWidth="1"/>
    <col min="15620" max="15621" width="17.3984375" style="7" customWidth="1"/>
    <col min="15622" max="15624" width="18.09765625" style="7" customWidth="1"/>
    <col min="15625" max="15873" width="25.59765625" style="7"/>
    <col min="15874" max="15874" width="33.19921875" style="7" customWidth="1"/>
    <col min="15875" max="15875" width="33.59765625" style="7" customWidth="1"/>
    <col min="15876" max="15877" width="17.3984375" style="7" customWidth="1"/>
    <col min="15878" max="15880" width="18.09765625" style="7" customWidth="1"/>
    <col min="15881" max="16129" width="25.59765625" style="7"/>
    <col min="16130" max="16130" width="33.19921875" style="7" customWidth="1"/>
    <col min="16131" max="16131" width="33.59765625" style="7" customWidth="1"/>
    <col min="16132" max="16133" width="17.3984375" style="7" customWidth="1"/>
    <col min="16134" max="16136" width="18.09765625" style="7" customWidth="1"/>
    <col min="16137" max="16384" width="25.59765625" style="7"/>
  </cols>
  <sheetData>
    <row r="1" spans="2:6" ht="25.5" x14ac:dyDescent="0.35">
      <c r="B1" s="6" t="s">
        <v>94</v>
      </c>
      <c r="F1" s="8" t="str">
        <f>IF(COUNTA(D10,F11,C18,E18,F21,F22,F30,F31,F32,F51:F53)&lt;12,"Sezione incompleta","Sezione completa")</f>
        <v>Sezione incompleta</v>
      </c>
    </row>
    <row r="2" spans="2:6" ht="16.5" x14ac:dyDescent="0.3">
      <c r="B2" s="7" t="s">
        <v>68</v>
      </c>
    </row>
    <row r="3" spans="2:6" ht="16.5" x14ac:dyDescent="0.3">
      <c r="B3" s="7" t="s">
        <v>69</v>
      </c>
    </row>
    <row r="4" spans="2:6" ht="16.5" x14ac:dyDescent="0.3">
      <c r="B4" s="7" t="s">
        <v>70</v>
      </c>
    </row>
    <row r="5" spans="2:6" ht="16.5" hidden="1" x14ac:dyDescent="0.3"/>
    <row r="6" spans="2:6" ht="16.5" hidden="1" x14ac:dyDescent="0.3">
      <c r="B6" s="7" t="s">
        <v>138</v>
      </c>
    </row>
    <row r="7" spans="2:6" ht="16.5" hidden="1" x14ac:dyDescent="0.3">
      <c r="B7" s="7" t="s">
        <v>139</v>
      </c>
    </row>
    <row r="8" spans="2:6" ht="16.5" hidden="1" x14ac:dyDescent="0.3">
      <c r="B8" s="7" t="s">
        <v>140</v>
      </c>
    </row>
    <row r="9" spans="2:6" ht="16.5" hidden="1" x14ac:dyDescent="0.3"/>
    <row r="10" spans="2:6" ht="16.5" hidden="1" x14ac:dyDescent="0.3">
      <c r="B10" s="7" t="s">
        <v>110</v>
      </c>
      <c r="D10" s="13">
        <v>3</v>
      </c>
    </row>
    <row r="11" spans="2:6" ht="16.5" hidden="1" x14ac:dyDescent="0.3">
      <c r="B11" s="7" t="s">
        <v>89</v>
      </c>
      <c r="F11" s="13" t="s">
        <v>90</v>
      </c>
    </row>
    <row r="12" spans="2:6" ht="16.5" hidden="1" x14ac:dyDescent="0.3">
      <c r="B12" s="14" t="s">
        <v>91</v>
      </c>
    </row>
    <row r="13" spans="2:6" ht="16.5" hidden="1" x14ac:dyDescent="0.3">
      <c r="B13" s="14" t="s">
        <v>92</v>
      </c>
    </row>
    <row r="14" spans="2:6" ht="16.5" hidden="1" x14ac:dyDescent="0.3">
      <c r="B14" s="14" t="s">
        <v>141</v>
      </c>
    </row>
    <row r="15" spans="2:6" ht="16.5" hidden="1" x14ac:dyDescent="0.3"/>
    <row r="16" spans="2:6" ht="16.5" hidden="1" x14ac:dyDescent="0.3">
      <c r="B16" s="8" t="s">
        <v>95</v>
      </c>
    </row>
    <row r="17" spans="2:6" ht="16.5" hidden="1" x14ac:dyDescent="0.3">
      <c r="B17" s="12" t="str">
        <f>IF(F11="NO", "indicare un valore da 1 a "&amp;D10,"Risposta non necessaria, condizioni valide per tutta la durata del contratto")</f>
        <v>Risposta non necessaria, condizioni valide per tutta la durata del contratto</v>
      </c>
    </row>
    <row r="18" spans="2:6" ht="16.5" hidden="1" x14ac:dyDescent="0.3">
      <c r="B18" s="7" t="s">
        <v>96</v>
      </c>
      <c r="C18" s="13">
        <v>1</v>
      </c>
      <c r="D18" s="15" t="s">
        <v>97</v>
      </c>
      <c r="E18" s="13">
        <f>+D10</f>
        <v>3</v>
      </c>
    </row>
    <row r="20" spans="2:6" ht="16.5" x14ac:dyDescent="0.3">
      <c r="B20" s="76" t="s">
        <v>71</v>
      </c>
      <c r="C20" s="76"/>
    </row>
    <row r="21" spans="2:6" x14ac:dyDescent="0.25">
      <c r="B21" s="7" t="s">
        <v>142</v>
      </c>
      <c r="F21" s="54"/>
    </row>
    <row r="22" spans="2:6" ht="16.5" x14ac:dyDescent="0.3">
      <c r="B22" s="7" t="s">
        <v>79</v>
      </c>
      <c r="F22" s="55"/>
    </row>
    <row r="23" spans="2:6" ht="16.5" x14ac:dyDescent="0.3">
      <c r="B23" s="7" t="s">
        <v>72</v>
      </c>
      <c r="F23" s="58"/>
    </row>
    <row r="24" spans="2:6" ht="16.5" x14ac:dyDescent="0.3">
      <c r="D24" s="7" t="s">
        <v>80</v>
      </c>
      <c r="F24" s="55"/>
    </row>
    <row r="25" spans="2:6" ht="16.5" x14ac:dyDescent="0.3">
      <c r="D25" s="7" t="s">
        <v>80</v>
      </c>
      <c r="F25" s="55"/>
    </row>
    <row r="26" spans="2:6" ht="16.5" x14ac:dyDescent="0.3">
      <c r="D26" s="7" t="s">
        <v>80</v>
      </c>
      <c r="F26" s="55"/>
    </row>
    <row r="27" spans="2:6" ht="16.5" x14ac:dyDescent="0.3">
      <c r="D27" s="7" t="s">
        <v>80</v>
      </c>
      <c r="F27" s="55"/>
    </row>
    <row r="28" spans="2:6" ht="16.5" x14ac:dyDescent="0.3">
      <c r="D28" s="7" t="s">
        <v>80</v>
      </c>
      <c r="F28" s="55"/>
    </row>
    <row r="30" spans="2:6" ht="16.5" x14ac:dyDescent="0.3">
      <c r="B30" s="7" t="s">
        <v>73</v>
      </c>
      <c r="F30" s="55"/>
    </row>
    <row r="31" spans="2:6" ht="34.5" customHeight="1" x14ac:dyDescent="0.25">
      <c r="B31" s="80" t="s">
        <v>81</v>
      </c>
      <c r="C31" s="80"/>
      <c r="D31" s="80"/>
      <c r="E31" s="81"/>
      <c r="F31" s="55"/>
    </row>
    <row r="32" spans="2:6" x14ac:dyDescent="0.25">
      <c r="B32" s="7" t="s">
        <v>74</v>
      </c>
      <c r="F32" s="54"/>
    </row>
    <row r="34" spans="2:7" ht="16.5" x14ac:dyDescent="0.3">
      <c r="B34" s="8" t="s">
        <v>88</v>
      </c>
    </row>
    <row r="35" spans="2:7" ht="16.5" x14ac:dyDescent="0.3">
      <c r="B35" s="12" t="s">
        <v>82</v>
      </c>
      <c r="E35" s="12" t="s">
        <v>87</v>
      </c>
    </row>
    <row r="36" spans="2:7" ht="16.5" x14ac:dyDescent="0.3">
      <c r="B36" s="10" t="s">
        <v>84</v>
      </c>
      <c r="C36" s="10" t="s">
        <v>85</v>
      </c>
      <c r="D36" s="10" t="s">
        <v>86</v>
      </c>
      <c r="E36" s="10" t="s">
        <v>84</v>
      </c>
      <c r="F36" s="10" t="s">
        <v>85</v>
      </c>
      <c r="G36" s="10" t="s">
        <v>86</v>
      </c>
    </row>
    <row r="37" spans="2:7" ht="16.5" x14ac:dyDescent="0.3">
      <c r="B37" s="11" t="s">
        <v>83</v>
      </c>
      <c r="C37" s="13"/>
      <c r="D37" s="13"/>
      <c r="E37" s="11" t="s">
        <v>83</v>
      </c>
      <c r="F37" s="13"/>
      <c r="G37" s="13"/>
    </row>
    <row r="38" spans="2:7" ht="16.5" x14ac:dyDescent="0.3">
      <c r="B38" s="10" t="str">
        <f>IF(C37="","",C37+1)</f>
        <v/>
      </c>
      <c r="C38" s="13"/>
      <c r="D38" s="13"/>
      <c r="E38" s="10" t="str">
        <f>IF(F37="","",F37+1)</f>
        <v/>
      </c>
      <c r="F38" s="13"/>
      <c r="G38" s="13"/>
    </row>
    <row r="39" spans="2:7" ht="16.5" x14ac:dyDescent="0.3">
      <c r="B39" s="10" t="str">
        <f t="shared" ref="B39:B48" si="0">IF(C38="","",C38+1)</f>
        <v/>
      </c>
      <c r="C39" s="13"/>
      <c r="D39" s="13"/>
      <c r="E39" s="10" t="str">
        <f t="shared" ref="E39:E48" si="1">IF(F38="","",F38+1)</f>
        <v/>
      </c>
      <c r="F39" s="13"/>
      <c r="G39" s="13"/>
    </row>
    <row r="40" spans="2:7" ht="16.5" x14ac:dyDescent="0.3">
      <c r="B40" s="10" t="str">
        <f t="shared" si="0"/>
        <v/>
      </c>
      <c r="C40" s="13"/>
      <c r="D40" s="13"/>
      <c r="E40" s="10" t="str">
        <f t="shared" si="1"/>
        <v/>
      </c>
      <c r="F40" s="13"/>
      <c r="G40" s="13"/>
    </row>
    <row r="41" spans="2:7" ht="16.5" x14ac:dyDescent="0.3">
      <c r="B41" s="10" t="str">
        <f t="shared" si="0"/>
        <v/>
      </c>
      <c r="C41" s="13"/>
      <c r="D41" s="13"/>
      <c r="E41" s="10" t="str">
        <f t="shared" si="1"/>
        <v/>
      </c>
      <c r="F41" s="13"/>
      <c r="G41" s="13"/>
    </row>
    <row r="42" spans="2:7" ht="16.5" x14ac:dyDescent="0.3">
      <c r="B42" s="10" t="str">
        <f t="shared" si="0"/>
        <v/>
      </c>
      <c r="C42" s="13"/>
      <c r="D42" s="13"/>
      <c r="E42" s="10" t="str">
        <f t="shared" si="1"/>
        <v/>
      </c>
      <c r="F42" s="13"/>
      <c r="G42" s="13"/>
    </row>
    <row r="43" spans="2:7" ht="16.5" x14ac:dyDescent="0.3">
      <c r="B43" s="10" t="str">
        <f t="shared" si="0"/>
        <v/>
      </c>
      <c r="C43" s="13"/>
      <c r="D43" s="13"/>
      <c r="E43" s="10" t="str">
        <f t="shared" si="1"/>
        <v/>
      </c>
      <c r="F43" s="13"/>
      <c r="G43" s="13"/>
    </row>
    <row r="44" spans="2:7" ht="16.5" x14ac:dyDescent="0.3">
      <c r="B44" s="10" t="str">
        <f t="shared" si="0"/>
        <v/>
      </c>
      <c r="C44" s="13"/>
      <c r="D44" s="13"/>
      <c r="E44" s="10" t="str">
        <f t="shared" si="1"/>
        <v/>
      </c>
      <c r="F44" s="13"/>
      <c r="G44" s="13"/>
    </row>
    <row r="45" spans="2:7" ht="16.5" x14ac:dyDescent="0.3">
      <c r="B45" s="10" t="str">
        <f t="shared" si="0"/>
        <v/>
      </c>
      <c r="C45" s="13"/>
      <c r="D45" s="13"/>
      <c r="E45" s="10" t="str">
        <f t="shared" si="1"/>
        <v/>
      </c>
      <c r="F45" s="13"/>
      <c r="G45" s="13"/>
    </row>
    <row r="46" spans="2:7" ht="16.5" x14ac:dyDescent="0.3">
      <c r="B46" s="10" t="str">
        <f t="shared" si="0"/>
        <v/>
      </c>
      <c r="C46" s="13"/>
      <c r="D46" s="13"/>
      <c r="E46" s="10" t="str">
        <f t="shared" si="1"/>
        <v/>
      </c>
      <c r="F46" s="13"/>
      <c r="G46" s="13"/>
    </row>
    <row r="47" spans="2:7" x14ac:dyDescent="0.25">
      <c r="B47" s="10" t="str">
        <f t="shared" si="0"/>
        <v/>
      </c>
      <c r="C47" s="13"/>
      <c r="D47" s="13"/>
      <c r="E47" s="10" t="str">
        <f t="shared" si="1"/>
        <v/>
      </c>
      <c r="F47" s="13"/>
      <c r="G47" s="13"/>
    </row>
    <row r="48" spans="2:7" x14ac:dyDescent="0.25">
      <c r="B48" s="10" t="str">
        <f t="shared" si="0"/>
        <v/>
      </c>
      <c r="C48" s="13"/>
      <c r="D48" s="13"/>
      <c r="E48" s="10" t="str">
        <f t="shared" si="1"/>
        <v/>
      </c>
      <c r="F48" s="13"/>
      <c r="G48" s="13"/>
    </row>
    <row r="49" spans="2:6" s="28" customFormat="1" x14ac:dyDescent="0.25"/>
    <row r="50" spans="2:6" x14ac:dyDescent="0.25">
      <c r="B50" s="76" t="s">
        <v>75</v>
      </c>
      <c r="C50" s="76"/>
    </row>
    <row r="51" spans="2:6" x14ac:dyDescent="0.25">
      <c r="B51" s="7" t="s">
        <v>76</v>
      </c>
      <c r="F51" s="55"/>
    </row>
    <row r="52" spans="2:6" x14ac:dyDescent="0.25">
      <c r="B52" s="7" t="s">
        <v>143</v>
      </c>
      <c r="F52" s="55"/>
    </row>
    <row r="53" spans="2:6" x14ac:dyDescent="0.25">
      <c r="B53" s="7" t="s">
        <v>144</v>
      </c>
      <c r="F53" s="55"/>
    </row>
    <row r="55" spans="2:6" ht="14.4" thickBot="1" x14ac:dyDescent="0.3">
      <c r="B55" s="7" t="s">
        <v>77</v>
      </c>
    </row>
    <row r="56" spans="2:6" ht="67.5" customHeight="1" thickBot="1" x14ac:dyDescent="0.3">
      <c r="B56" s="77"/>
      <c r="C56" s="78"/>
      <c r="D56" s="78"/>
      <c r="E56" s="78"/>
      <c r="F56" s="79"/>
    </row>
    <row r="58" spans="2:6" ht="14.4" thickBot="1" x14ac:dyDescent="0.3">
      <c r="B58" s="7" t="s">
        <v>78</v>
      </c>
    </row>
    <row r="59" spans="2:6" ht="72.75" customHeight="1" thickBot="1" x14ac:dyDescent="0.3">
      <c r="B59" s="77"/>
      <c r="C59" s="78"/>
      <c r="D59" s="78"/>
      <c r="E59" s="78"/>
      <c r="F59" s="79"/>
    </row>
    <row r="61" spans="2:6" ht="16.5" hidden="1" x14ac:dyDescent="0.3">
      <c r="B61" s="8" t="s">
        <v>145</v>
      </c>
    </row>
    <row r="62" spans="2:6" ht="16.5" hidden="1" x14ac:dyDescent="0.3">
      <c r="B62" s="7" t="s">
        <v>107</v>
      </c>
    </row>
    <row r="63" spans="2:6" ht="16.5" hidden="1" x14ac:dyDescent="0.3">
      <c r="B63" s="7" t="s">
        <v>108</v>
      </c>
    </row>
    <row r="64" spans="2:6" ht="16.5" hidden="1" x14ac:dyDescent="0.3">
      <c r="B64" s="7" t="s">
        <v>109</v>
      </c>
      <c r="C64" s="54"/>
    </row>
  </sheetData>
  <sheetProtection algorithmName="SHA-512" hashValue="asIyEG1luIL/3fBpwKKwXAahfOlWHek2SQBg31P1nQfo3h5QQdGTcsXPqsc0N9z70tomK5tlqvPnnkV3X2Ymqg==" saltValue="HoT6QO9Zn0xo3ZSz2kFPRg==" spinCount="100000" sheet="1" selectLockedCells="1"/>
  <mergeCells count="5">
    <mergeCell ref="B20:C20"/>
    <mergeCell ref="B50:C50"/>
    <mergeCell ref="B56:F56"/>
    <mergeCell ref="B59:F59"/>
    <mergeCell ref="B31:E31"/>
  </mergeCells>
  <conditionalFormatting sqref="F1">
    <cfRule type="containsText" dxfId="2" priority="1" stopIfTrue="1" operator="containsText" text="incompleta">
      <formula>NOT(ISERROR(SEARCH("incompleta",F1)))</formula>
    </cfRule>
  </conditionalFormatting>
  <dataValidations count="6">
    <dataValidation type="decimal" operator="greaterThanOrEqual" allowBlank="1" showInputMessage="1" showErrorMessage="1" errorTitle="Attenzione" error="Per poter partecipare alla selezione l'indice di solvibilità per il 2011 deve essere pari o superiore a 110%" sqref="D65582:D65583 IZ65582:IZ65583 SV65582:SV65583 ACR65582:ACR65583 AMN65582:AMN65583 AWJ65582:AWJ65583 BGF65582:BGF65583 BQB65582:BQB65583 BZX65582:BZX65583 CJT65582:CJT65583 CTP65582:CTP65583 DDL65582:DDL65583 DNH65582:DNH65583 DXD65582:DXD65583 EGZ65582:EGZ65583 EQV65582:EQV65583 FAR65582:FAR65583 FKN65582:FKN65583 FUJ65582:FUJ65583 GEF65582:GEF65583 GOB65582:GOB65583 GXX65582:GXX65583 HHT65582:HHT65583 HRP65582:HRP65583 IBL65582:IBL65583 ILH65582:ILH65583 IVD65582:IVD65583 JEZ65582:JEZ65583 JOV65582:JOV65583 JYR65582:JYR65583 KIN65582:KIN65583 KSJ65582:KSJ65583 LCF65582:LCF65583 LMB65582:LMB65583 LVX65582:LVX65583 MFT65582:MFT65583 MPP65582:MPP65583 MZL65582:MZL65583 NJH65582:NJH65583 NTD65582:NTD65583 OCZ65582:OCZ65583 OMV65582:OMV65583 OWR65582:OWR65583 PGN65582:PGN65583 PQJ65582:PQJ65583 QAF65582:QAF65583 QKB65582:QKB65583 QTX65582:QTX65583 RDT65582:RDT65583 RNP65582:RNP65583 RXL65582:RXL65583 SHH65582:SHH65583 SRD65582:SRD65583 TAZ65582:TAZ65583 TKV65582:TKV65583 TUR65582:TUR65583 UEN65582:UEN65583 UOJ65582:UOJ65583 UYF65582:UYF65583 VIB65582:VIB65583 VRX65582:VRX65583 WBT65582:WBT65583 WLP65582:WLP65583 WVL65582:WVL65583 D131118:D131119 IZ131118:IZ131119 SV131118:SV131119 ACR131118:ACR131119 AMN131118:AMN131119 AWJ131118:AWJ131119 BGF131118:BGF131119 BQB131118:BQB131119 BZX131118:BZX131119 CJT131118:CJT131119 CTP131118:CTP131119 DDL131118:DDL131119 DNH131118:DNH131119 DXD131118:DXD131119 EGZ131118:EGZ131119 EQV131118:EQV131119 FAR131118:FAR131119 FKN131118:FKN131119 FUJ131118:FUJ131119 GEF131118:GEF131119 GOB131118:GOB131119 GXX131118:GXX131119 HHT131118:HHT131119 HRP131118:HRP131119 IBL131118:IBL131119 ILH131118:ILH131119 IVD131118:IVD131119 JEZ131118:JEZ131119 JOV131118:JOV131119 JYR131118:JYR131119 KIN131118:KIN131119 KSJ131118:KSJ131119 LCF131118:LCF131119 LMB131118:LMB131119 LVX131118:LVX131119 MFT131118:MFT131119 MPP131118:MPP131119 MZL131118:MZL131119 NJH131118:NJH131119 NTD131118:NTD131119 OCZ131118:OCZ131119 OMV131118:OMV131119 OWR131118:OWR131119 PGN131118:PGN131119 PQJ131118:PQJ131119 QAF131118:QAF131119 QKB131118:QKB131119 QTX131118:QTX131119 RDT131118:RDT131119 RNP131118:RNP131119 RXL131118:RXL131119 SHH131118:SHH131119 SRD131118:SRD131119 TAZ131118:TAZ131119 TKV131118:TKV131119 TUR131118:TUR131119 UEN131118:UEN131119 UOJ131118:UOJ131119 UYF131118:UYF131119 VIB131118:VIB131119 VRX131118:VRX131119 WBT131118:WBT131119 WLP131118:WLP131119 WVL131118:WVL131119 D196654:D196655 IZ196654:IZ196655 SV196654:SV196655 ACR196654:ACR196655 AMN196654:AMN196655 AWJ196654:AWJ196655 BGF196654:BGF196655 BQB196654:BQB196655 BZX196654:BZX196655 CJT196654:CJT196655 CTP196654:CTP196655 DDL196654:DDL196655 DNH196654:DNH196655 DXD196654:DXD196655 EGZ196654:EGZ196655 EQV196654:EQV196655 FAR196654:FAR196655 FKN196654:FKN196655 FUJ196654:FUJ196655 GEF196654:GEF196655 GOB196654:GOB196655 GXX196654:GXX196655 HHT196654:HHT196655 HRP196654:HRP196655 IBL196654:IBL196655 ILH196654:ILH196655 IVD196654:IVD196655 JEZ196654:JEZ196655 JOV196654:JOV196655 JYR196654:JYR196655 KIN196654:KIN196655 KSJ196654:KSJ196655 LCF196654:LCF196655 LMB196654:LMB196655 LVX196654:LVX196655 MFT196654:MFT196655 MPP196654:MPP196655 MZL196654:MZL196655 NJH196654:NJH196655 NTD196654:NTD196655 OCZ196654:OCZ196655 OMV196654:OMV196655 OWR196654:OWR196655 PGN196654:PGN196655 PQJ196654:PQJ196655 QAF196654:QAF196655 QKB196654:QKB196655 QTX196654:QTX196655 RDT196654:RDT196655 RNP196654:RNP196655 RXL196654:RXL196655 SHH196654:SHH196655 SRD196654:SRD196655 TAZ196654:TAZ196655 TKV196654:TKV196655 TUR196654:TUR196655 UEN196654:UEN196655 UOJ196654:UOJ196655 UYF196654:UYF196655 VIB196654:VIB196655 VRX196654:VRX196655 WBT196654:WBT196655 WLP196654:WLP196655 WVL196654:WVL196655 D262190:D262191 IZ262190:IZ262191 SV262190:SV262191 ACR262190:ACR262191 AMN262190:AMN262191 AWJ262190:AWJ262191 BGF262190:BGF262191 BQB262190:BQB262191 BZX262190:BZX262191 CJT262190:CJT262191 CTP262190:CTP262191 DDL262190:DDL262191 DNH262190:DNH262191 DXD262190:DXD262191 EGZ262190:EGZ262191 EQV262190:EQV262191 FAR262190:FAR262191 FKN262190:FKN262191 FUJ262190:FUJ262191 GEF262190:GEF262191 GOB262190:GOB262191 GXX262190:GXX262191 HHT262190:HHT262191 HRP262190:HRP262191 IBL262190:IBL262191 ILH262190:ILH262191 IVD262190:IVD262191 JEZ262190:JEZ262191 JOV262190:JOV262191 JYR262190:JYR262191 KIN262190:KIN262191 KSJ262190:KSJ262191 LCF262190:LCF262191 LMB262190:LMB262191 LVX262190:LVX262191 MFT262190:MFT262191 MPP262190:MPP262191 MZL262190:MZL262191 NJH262190:NJH262191 NTD262190:NTD262191 OCZ262190:OCZ262191 OMV262190:OMV262191 OWR262190:OWR262191 PGN262190:PGN262191 PQJ262190:PQJ262191 QAF262190:QAF262191 QKB262190:QKB262191 QTX262190:QTX262191 RDT262190:RDT262191 RNP262190:RNP262191 RXL262190:RXL262191 SHH262190:SHH262191 SRD262190:SRD262191 TAZ262190:TAZ262191 TKV262190:TKV262191 TUR262190:TUR262191 UEN262190:UEN262191 UOJ262190:UOJ262191 UYF262190:UYF262191 VIB262190:VIB262191 VRX262190:VRX262191 WBT262190:WBT262191 WLP262190:WLP262191 WVL262190:WVL262191 D327726:D327727 IZ327726:IZ327727 SV327726:SV327727 ACR327726:ACR327727 AMN327726:AMN327727 AWJ327726:AWJ327727 BGF327726:BGF327727 BQB327726:BQB327727 BZX327726:BZX327727 CJT327726:CJT327727 CTP327726:CTP327727 DDL327726:DDL327727 DNH327726:DNH327727 DXD327726:DXD327727 EGZ327726:EGZ327727 EQV327726:EQV327727 FAR327726:FAR327727 FKN327726:FKN327727 FUJ327726:FUJ327727 GEF327726:GEF327727 GOB327726:GOB327727 GXX327726:GXX327727 HHT327726:HHT327727 HRP327726:HRP327727 IBL327726:IBL327727 ILH327726:ILH327727 IVD327726:IVD327727 JEZ327726:JEZ327727 JOV327726:JOV327727 JYR327726:JYR327727 KIN327726:KIN327727 KSJ327726:KSJ327727 LCF327726:LCF327727 LMB327726:LMB327727 LVX327726:LVX327727 MFT327726:MFT327727 MPP327726:MPP327727 MZL327726:MZL327727 NJH327726:NJH327727 NTD327726:NTD327727 OCZ327726:OCZ327727 OMV327726:OMV327727 OWR327726:OWR327727 PGN327726:PGN327727 PQJ327726:PQJ327727 QAF327726:QAF327727 QKB327726:QKB327727 QTX327726:QTX327727 RDT327726:RDT327727 RNP327726:RNP327727 RXL327726:RXL327727 SHH327726:SHH327727 SRD327726:SRD327727 TAZ327726:TAZ327727 TKV327726:TKV327727 TUR327726:TUR327727 UEN327726:UEN327727 UOJ327726:UOJ327727 UYF327726:UYF327727 VIB327726:VIB327727 VRX327726:VRX327727 WBT327726:WBT327727 WLP327726:WLP327727 WVL327726:WVL327727 D393262:D393263 IZ393262:IZ393263 SV393262:SV393263 ACR393262:ACR393263 AMN393262:AMN393263 AWJ393262:AWJ393263 BGF393262:BGF393263 BQB393262:BQB393263 BZX393262:BZX393263 CJT393262:CJT393263 CTP393262:CTP393263 DDL393262:DDL393263 DNH393262:DNH393263 DXD393262:DXD393263 EGZ393262:EGZ393263 EQV393262:EQV393263 FAR393262:FAR393263 FKN393262:FKN393263 FUJ393262:FUJ393263 GEF393262:GEF393263 GOB393262:GOB393263 GXX393262:GXX393263 HHT393262:HHT393263 HRP393262:HRP393263 IBL393262:IBL393263 ILH393262:ILH393263 IVD393262:IVD393263 JEZ393262:JEZ393263 JOV393262:JOV393263 JYR393262:JYR393263 KIN393262:KIN393263 KSJ393262:KSJ393263 LCF393262:LCF393263 LMB393262:LMB393263 LVX393262:LVX393263 MFT393262:MFT393263 MPP393262:MPP393263 MZL393262:MZL393263 NJH393262:NJH393263 NTD393262:NTD393263 OCZ393262:OCZ393263 OMV393262:OMV393263 OWR393262:OWR393263 PGN393262:PGN393263 PQJ393262:PQJ393263 QAF393262:QAF393263 QKB393262:QKB393263 QTX393262:QTX393263 RDT393262:RDT393263 RNP393262:RNP393263 RXL393262:RXL393263 SHH393262:SHH393263 SRD393262:SRD393263 TAZ393262:TAZ393263 TKV393262:TKV393263 TUR393262:TUR393263 UEN393262:UEN393263 UOJ393262:UOJ393263 UYF393262:UYF393263 VIB393262:VIB393263 VRX393262:VRX393263 WBT393262:WBT393263 WLP393262:WLP393263 WVL393262:WVL393263 D458798:D458799 IZ458798:IZ458799 SV458798:SV458799 ACR458798:ACR458799 AMN458798:AMN458799 AWJ458798:AWJ458799 BGF458798:BGF458799 BQB458798:BQB458799 BZX458798:BZX458799 CJT458798:CJT458799 CTP458798:CTP458799 DDL458798:DDL458799 DNH458798:DNH458799 DXD458798:DXD458799 EGZ458798:EGZ458799 EQV458798:EQV458799 FAR458798:FAR458799 FKN458798:FKN458799 FUJ458798:FUJ458799 GEF458798:GEF458799 GOB458798:GOB458799 GXX458798:GXX458799 HHT458798:HHT458799 HRP458798:HRP458799 IBL458798:IBL458799 ILH458798:ILH458799 IVD458798:IVD458799 JEZ458798:JEZ458799 JOV458798:JOV458799 JYR458798:JYR458799 KIN458798:KIN458799 KSJ458798:KSJ458799 LCF458798:LCF458799 LMB458798:LMB458799 LVX458798:LVX458799 MFT458798:MFT458799 MPP458798:MPP458799 MZL458798:MZL458799 NJH458798:NJH458799 NTD458798:NTD458799 OCZ458798:OCZ458799 OMV458798:OMV458799 OWR458798:OWR458799 PGN458798:PGN458799 PQJ458798:PQJ458799 QAF458798:QAF458799 QKB458798:QKB458799 QTX458798:QTX458799 RDT458798:RDT458799 RNP458798:RNP458799 RXL458798:RXL458799 SHH458798:SHH458799 SRD458798:SRD458799 TAZ458798:TAZ458799 TKV458798:TKV458799 TUR458798:TUR458799 UEN458798:UEN458799 UOJ458798:UOJ458799 UYF458798:UYF458799 VIB458798:VIB458799 VRX458798:VRX458799 WBT458798:WBT458799 WLP458798:WLP458799 WVL458798:WVL458799 D524334:D524335 IZ524334:IZ524335 SV524334:SV524335 ACR524334:ACR524335 AMN524334:AMN524335 AWJ524334:AWJ524335 BGF524334:BGF524335 BQB524334:BQB524335 BZX524334:BZX524335 CJT524334:CJT524335 CTP524334:CTP524335 DDL524334:DDL524335 DNH524334:DNH524335 DXD524334:DXD524335 EGZ524334:EGZ524335 EQV524334:EQV524335 FAR524334:FAR524335 FKN524334:FKN524335 FUJ524334:FUJ524335 GEF524334:GEF524335 GOB524334:GOB524335 GXX524334:GXX524335 HHT524334:HHT524335 HRP524334:HRP524335 IBL524334:IBL524335 ILH524334:ILH524335 IVD524334:IVD524335 JEZ524334:JEZ524335 JOV524334:JOV524335 JYR524334:JYR524335 KIN524334:KIN524335 KSJ524334:KSJ524335 LCF524334:LCF524335 LMB524334:LMB524335 LVX524334:LVX524335 MFT524334:MFT524335 MPP524334:MPP524335 MZL524334:MZL524335 NJH524334:NJH524335 NTD524334:NTD524335 OCZ524334:OCZ524335 OMV524334:OMV524335 OWR524334:OWR524335 PGN524334:PGN524335 PQJ524334:PQJ524335 QAF524334:QAF524335 QKB524334:QKB524335 QTX524334:QTX524335 RDT524334:RDT524335 RNP524334:RNP524335 RXL524334:RXL524335 SHH524334:SHH524335 SRD524334:SRD524335 TAZ524334:TAZ524335 TKV524334:TKV524335 TUR524334:TUR524335 UEN524334:UEN524335 UOJ524334:UOJ524335 UYF524334:UYF524335 VIB524334:VIB524335 VRX524334:VRX524335 WBT524334:WBT524335 WLP524334:WLP524335 WVL524334:WVL524335 D589870:D589871 IZ589870:IZ589871 SV589870:SV589871 ACR589870:ACR589871 AMN589870:AMN589871 AWJ589870:AWJ589871 BGF589870:BGF589871 BQB589870:BQB589871 BZX589870:BZX589871 CJT589870:CJT589871 CTP589870:CTP589871 DDL589870:DDL589871 DNH589870:DNH589871 DXD589870:DXD589871 EGZ589870:EGZ589871 EQV589870:EQV589871 FAR589870:FAR589871 FKN589870:FKN589871 FUJ589870:FUJ589871 GEF589870:GEF589871 GOB589870:GOB589871 GXX589870:GXX589871 HHT589870:HHT589871 HRP589870:HRP589871 IBL589870:IBL589871 ILH589870:ILH589871 IVD589870:IVD589871 JEZ589870:JEZ589871 JOV589870:JOV589871 JYR589870:JYR589871 KIN589870:KIN589871 KSJ589870:KSJ589871 LCF589870:LCF589871 LMB589870:LMB589871 LVX589870:LVX589871 MFT589870:MFT589871 MPP589870:MPP589871 MZL589870:MZL589871 NJH589870:NJH589871 NTD589870:NTD589871 OCZ589870:OCZ589871 OMV589870:OMV589871 OWR589870:OWR589871 PGN589870:PGN589871 PQJ589870:PQJ589871 QAF589870:QAF589871 QKB589870:QKB589871 QTX589870:QTX589871 RDT589870:RDT589871 RNP589870:RNP589871 RXL589870:RXL589871 SHH589870:SHH589871 SRD589870:SRD589871 TAZ589870:TAZ589871 TKV589870:TKV589871 TUR589870:TUR589871 UEN589870:UEN589871 UOJ589870:UOJ589871 UYF589870:UYF589871 VIB589870:VIB589871 VRX589870:VRX589871 WBT589870:WBT589871 WLP589870:WLP589871 WVL589870:WVL589871 D655406:D655407 IZ655406:IZ655407 SV655406:SV655407 ACR655406:ACR655407 AMN655406:AMN655407 AWJ655406:AWJ655407 BGF655406:BGF655407 BQB655406:BQB655407 BZX655406:BZX655407 CJT655406:CJT655407 CTP655406:CTP655407 DDL655406:DDL655407 DNH655406:DNH655407 DXD655406:DXD655407 EGZ655406:EGZ655407 EQV655406:EQV655407 FAR655406:FAR655407 FKN655406:FKN655407 FUJ655406:FUJ655407 GEF655406:GEF655407 GOB655406:GOB655407 GXX655406:GXX655407 HHT655406:HHT655407 HRP655406:HRP655407 IBL655406:IBL655407 ILH655406:ILH655407 IVD655406:IVD655407 JEZ655406:JEZ655407 JOV655406:JOV655407 JYR655406:JYR655407 KIN655406:KIN655407 KSJ655406:KSJ655407 LCF655406:LCF655407 LMB655406:LMB655407 LVX655406:LVX655407 MFT655406:MFT655407 MPP655406:MPP655407 MZL655406:MZL655407 NJH655406:NJH655407 NTD655406:NTD655407 OCZ655406:OCZ655407 OMV655406:OMV655407 OWR655406:OWR655407 PGN655406:PGN655407 PQJ655406:PQJ655407 QAF655406:QAF655407 QKB655406:QKB655407 QTX655406:QTX655407 RDT655406:RDT655407 RNP655406:RNP655407 RXL655406:RXL655407 SHH655406:SHH655407 SRD655406:SRD655407 TAZ655406:TAZ655407 TKV655406:TKV655407 TUR655406:TUR655407 UEN655406:UEN655407 UOJ655406:UOJ655407 UYF655406:UYF655407 VIB655406:VIB655407 VRX655406:VRX655407 WBT655406:WBT655407 WLP655406:WLP655407 WVL655406:WVL655407 D720942:D720943 IZ720942:IZ720943 SV720942:SV720943 ACR720942:ACR720943 AMN720942:AMN720943 AWJ720942:AWJ720943 BGF720942:BGF720943 BQB720942:BQB720943 BZX720942:BZX720943 CJT720942:CJT720943 CTP720942:CTP720943 DDL720942:DDL720943 DNH720942:DNH720943 DXD720942:DXD720943 EGZ720942:EGZ720943 EQV720942:EQV720943 FAR720942:FAR720943 FKN720942:FKN720943 FUJ720942:FUJ720943 GEF720942:GEF720943 GOB720942:GOB720943 GXX720942:GXX720943 HHT720942:HHT720943 HRP720942:HRP720943 IBL720942:IBL720943 ILH720942:ILH720943 IVD720942:IVD720943 JEZ720942:JEZ720943 JOV720942:JOV720943 JYR720942:JYR720943 KIN720942:KIN720943 KSJ720942:KSJ720943 LCF720942:LCF720943 LMB720942:LMB720943 LVX720942:LVX720943 MFT720942:MFT720943 MPP720942:MPP720943 MZL720942:MZL720943 NJH720942:NJH720943 NTD720942:NTD720943 OCZ720942:OCZ720943 OMV720942:OMV720943 OWR720942:OWR720943 PGN720942:PGN720943 PQJ720942:PQJ720943 QAF720942:QAF720943 QKB720942:QKB720943 QTX720942:QTX720943 RDT720942:RDT720943 RNP720942:RNP720943 RXL720942:RXL720943 SHH720942:SHH720943 SRD720942:SRD720943 TAZ720942:TAZ720943 TKV720942:TKV720943 TUR720942:TUR720943 UEN720942:UEN720943 UOJ720942:UOJ720943 UYF720942:UYF720943 VIB720942:VIB720943 VRX720942:VRX720943 WBT720942:WBT720943 WLP720942:WLP720943 WVL720942:WVL720943 D786478:D786479 IZ786478:IZ786479 SV786478:SV786479 ACR786478:ACR786479 AMN786478:AMN786479 AWJ786478:AWJ786479 BGF786478:BGF786479 BQB786478:BQB786479 BZX786478:BZX786479 CJT786478:CJT786479 CTP786478:CTP786479 DDL786478:DDL786479 DNH786478:DNH786479 DXD786478:DXD786479 EGZ786478:EGZ786479 EQV786478:EQV786479 FAR786478:FAR786479 FKN786478:FKN786479 FUJ786478:FUJ786479 GEF786478:GEF786479 GOB786478:GOB786479 GXX786478:GXX786479 HHT786478:HHT786479 HRP786478:HRP786479 IBL786478:IBL786479 ILH786478:ILH786479 IVD786478:IVD786479 JEZ786478:JEZ786479 JOV786478:JOV786479 JYR786478:JYR786479 KIN786478:KIN786479 KSJ786478:KSJ786479 LCF786478:LCF786479 LMB786478:LMB786479 LVX786478:LVX786479 MFT786478:MFT786479 MPP786478:MPP786479 MZL786478:MZL786479 NJH786478:NJH786479 NTD786478:NTD786479 OCZ786478:OCZ786479 OMV786478:OMV786479 OWR786478:OWR786479 PGN786478:PGN786479 PQJ786478:PQJ786479 QAF786478:QAF786479 QKB786478:QKB786479 QTX786478:QTX786479 RDT786478:RDT786479 RNP786478:RNP786479 RXL786478:RXL786479 SHH786478:SHH786479 SRD786478:SRD786479 TAZ786478:TAZ786479 TKV786478:TKV786479 TUR786478:TUR786479 UEN786478:UEN786479 UOJ786478:UOJ786479 UYF786478:UYF786479 VIB786478:VIB786479 VRX786478:VRX786479 WBT786478:WBT786479 WLP786478:WLP786479 WVL786478:WVL786479 D852014:D852015 IZ852014:IZ852015 SV852014:SV852015 ACR852014:ACR852015 AMN852014:AMN852015 AWJ852014:AWJ852015 BGF852014:BGF852015 BQB852014:BQB852015 BZX852014:BZX852015 CJT852014:CJT852015 CTP852014:CTP852015 DDL852014:DDL852015 DNH852014:DNH852015 DXD852014:DXD852015 EGZ852014:EGZ852015 EQV852014:EQV852015 FAR852014:FAR852015 FKN852014:FKN852015 FUJ852014:FUJ852015 GEF852014:GEF852015 GOB852014:GOB852015 GXX852014:GXX852015 HHT852014:HHT852015 HRP852014:HRP852015 IBL852014:IBL852015 ILH852014:ILH852015 IVD852014:IVD852015 JEZ852014:JEZ852015 JOV852014:JOV852015 JYR852014:JYR852015 KIN852014:KIN852015 KSJ852014:KSJ852015 LCF852014:LCF852015 LMB852014:LMB852015 LVX852014:LVX852015 MFT852014:MFT852015 MPP852014:MPP852015 MZL852014:MZL852015 NJH852014:NJH852015 NTD852014:NTD852015 OCZ852014:OCZ852015 OMV852014:OMV852015 OWR852014:OWR852015 PGN852014:PGN852015 PQJ852014:PQJ852015 QAF852014:QAF852015 QKB852014:QKB852015 QTX852014:QTX852015 RDT852014:RDT852015 RNP852014:RNP852015 RXL852014:RXL852015 SHH852014:SHH852015 SRD852014:SRD852015 TAZ852014:TAZ852015 TKV852014:TKV852015 TUR852014:TUR852015 UEN852014:UEN852015 UOJ852014:UOJ852015 UYF852014:UYF852015 VIB852014:VIB852015 VRX852014:VRX852015 WBT852014:WBT852015 WLP852014:WLP852015 WVL852014:WVL852015 D917550:D917551 IZ917550:IZ917551 SV917550:SV917551 ACR917550:ACR917551 AMN917550:AMN917551 AWJ917550:AWJ917551 BGF917550:BGF917551 BQB917550:BQB917551 BZX917550:BZX917551 CJT917550:CJT917551 CTP917550:CTP917551 DDL917550:DDL917551 DNH917550:DNH917551 DXD917550:DXD917551 EGZ917550:EGZ917551 EQV917550:EQV917551 FAR917550:FAR917551 FKN917550:FKN917551 FUJ917550:FUJ917551 GEF917550:GEF917551 GOB917550:GOB917551 GXX917550:GXX917551 HHT917550:HHT917551 HRP917550:HRP917551 IBL917550:IBL917551 ILH917550:ILH917551 IVD917550:IVD917551 JEZ917550:JEZ917551 JOV917550:JOV917551 JYR917550:JYR917551 KIN917550:KIN917551 KSJ917550:KSJ917551 LCF917550:LCF917551 LMB917550:LMB917551 LVX917550:LVX917551 MFT917550:MFT917551 MPP917550:MPP917551 MZL917550:MZL917551 NJH917550:NJH917551 NTD917550:NTD917551 OCZ917550:OCZ917551 OMV917550:OMV917551 OWR917550:OWR917551 PGN917550:PGN917551 PQJ917550:PQJ917551 QAF917550:QAF917551 QKB917550:QKB917551 QTX917550:QTX917551 RDT917550:RDT917551 RNP917550:RNP917551 RXL917550:RXL917551 SHH917550:SHH917551 SRD917550:SRD917551 TAZ917550:TAZ917551 TKV917550:TKV917551 TUR917550:TUR917551 UEN917550:UEN917551 UOJ917550:UOJ917551 UYF917550:UYF917551 VIB917550:VIB917551 VRX917550:VRX917551 WBT917550:WBT917551 WLP917550:WLP917551 WVL917550:WVL917551 D983086:D983087 IZ983086:IZ983087 SV983086:SV983087 ACR983086:ACR983087 AMN983086:AMN983087 AWJ983086:AWJ983087 BGF983086:BGF983087 BQB983086:BQB983087 BZX983086:BZX983087 CJT983086:CJT983087 CTP983086:CTP983087 DDL983086:DDL983087 DNH983086:DNH983087 DXD983086:DXD983087 EGZ983086:EGZ983087 EQV983086:EQV983087 FAR983086:FAR983087 FKN983086:FKN983087 FUJ983086:FUJ983087 GEF983086:GEF983087 GOB983086:GOB983087 GXX983086:GXX983087 HHT983086:HHT983087 HRP983086:HRP983087 IBL983086:IBL983087 ILH983086:ILH983087 IVD983086:IVD983087 JEZ983086:JEZ983087 JOV983086:JOV983087 JYR983086:JYR983087 KIN983086:KIN983087 KSJ983086:KSJ983087 LCF983086:LCF983087 LMB983086:LMB983087 LVX983086:LVX983087 MFT983086:MFT983087 MPP983086:MPP983087 MZL983086:MZL983087 NJH983086:NJH983087 NTD983086:NTD983087 OCZ983086:OCZ983087 OMV983086:OMV983087 OWR983086:OWR983087 PGN983086:PGN983087 PQJ983086:PQJ983087 QAF983086:QAF983087 QKB983086:QKB983087 QTX983086:QTX983087 RDT983086:RDT983087 RNP983086:RNP983087 RXL983086:RXL983087 SHH983086:SHH983087 SRD983086:SRD983087 TAZ983086:TAZ983087 TKV983086:TKV983087 TUR983086:TUR983087 UEN983086:UEN983087 UOJ983086:UOJ983087 UYF983086:UYF983087 VIB983086:VIB983087 VRX983086:VRX983087 WBT983086:WBT983087 WLP983086:WLP983087 WVL983086:WVL983087 WVL33:WVL50 WLP33:WLP50 WBT33:WBT50 VRX33:VRX50 VIB33:VIB50 UYF33:UYF50 UOJ33:UOJ50 UEN33:UEN50 TUR33:TUR50 TKV33:TKV50 TAZ33:TAZ50 SRD33:SRD50 SHH33:SHH50 RXL33:RXL50 RNP33:RNP50 RDT33:RDT50 QTX33:QTX50 QKB33:QKB50 QAF33:QAF50 PQJ33:PQJ50 PGN33:PGN50 OWR33:OWR50 OMV33:OMV50 OCZ33:OCZ50 NTD33:NTD50 NJH33:NJH50 MZL33:MZL50 MPP33:MPP50 MFT33:MFT50 LVX33:LVX50 LMB33:LMB50 LCF33:LCF50 KSJ33:KSJ50 KIN33:KIN50 JYR33:JYR50 JOV33:JOV50 JEZ33:JEZ50 IVD33:IVD50 ILH33:ILH50 IBL33:IBL50 HRP33:HRP50 HHT33:HHT50 GXX33:GXX50 GOB33:GOB50 GEF33:GEF50 FUJ33:FUJ50 FKN33:FKN50 FAR33:FAR50 EQV33:EQV50 EGZ33:EGZ50 DXD33:DXD50 DNH33:DNH50 DDL33:DDL50 CTP33:CTP50 CJT33:CJT50 BZX33:BZX50 BQB33:BQB50 BGF33:BGF50 AWJ33:AWJ50 AMN33:AMN50 ACR33:ACR50 SV33:SV50 IZ33:IZ50 F49:F50 F33:F34 E35:E36">
      <formula1>1.1</formula1>
    </dataValidation>
    <dataValidation type="list" allowBlank="1" showInputMessage="1" showErrorMessage="1" sqref="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formula1>"Unisex,Differenziata"</formula1>
    </dataValidation>
    <dataValidation type="list" allowBlank="1" showInputMessage="1" showErrorMessage="1" sqref="F11">
      <formula1>"SI,NO"</formula1>
    </dataValidation>
    <dataValidation type="whole" operator="lessThanOrEqual" allowBlank="1" showInputMessage="1" showErrorMessage="1" sqref="C18">
      <formula1>D10</formula1>
    </dataValidation>
    <dataValidation type="whole" operator="lessThanOrEqual" allowBlank="1" showInputMessage="1" showErrorMessage="1" sqref="E18">
      <formula1>D10</formula1>
    </dataValidation>
    <dataValidation type="whole" operator="greaterThanOrEqual" allowBlank="1" showInputMessage="1" showErrorMessage="1" sqref="D10">
      <formula1>3</formula1>
    </dataValidation>
  </dataValidations>
  <pageMargins left="0.7" right="0.7" top="0.75" bottom="0.75" header="0.3" footer="0.3"/>
  <pageSetup paperSize="9" scale="63"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1:G75"/>
  <sheetViews>
    <sheetView showGridLines="0" workbookViewId="0">
      <pane ySplit="1" topLeftCell="A2" activePane="bottomLeft" state="frozen"/>
      <selection pane="bottomLeft" activeCell="C11" sqref="C11"/>
    </sheetView>
  </sheetViews>
  <sheetFormatPr defaultColWidth="18" defaultRowHeight="13.8" x14ac:dyDescent="0.25"/>
  <cols>
    <col min="1" max="1" width="3.09765625" customWidth="1"/>
    <col min="4" max="4" width="18" customWidth="1"/>
  </cols>
  <sheetData>
    <row r="1" spans="2:7" s="7" customFormat="1" ht="25.5" x14ac:dyDescent="0.35">
      <c r="B1" s="6" t="s">
        <v>99</v>
      </c>
      <c r="F1" s="8" t="str">
        <f>IF(COUNTA(C11:G41,C45:G75)&lt;310,"Sezione incompleta","Sezione completa")</f>
        <v>Sezione incompleta</v>
      </c>
    </row>
    <row r="2" spans="2:7" s="7" customFormat="1" ht="16.5" x14ac:dyDescent="0.3"/>
    <row r="3" spans="2:7" s="7" customFormat="1" ht="16.5" x14ac:dyDescent="0.3">
      <c r="B3" s="7" t="s">
        <v>98</v>
      </c>
    </row>
    <row r="4" spans="2:7" s="7" customFormat="1" ht="16.5" x14ac:dyDescent="0.3">
      <c r="B4" s="8" t="str">
        <f>"dall'annualità "&amp;'Sezione 2a Info offerta'!C18&amp;" all'annualità "&amp;'Sezione 2a Info offerta'!E18&amp;"."</f>
        <v>dall'annualità 1 all'annualità 3.</v>
      </c>
    </row>
    <row r="5" spans="2:7" s="7" customFormat="1" ht="16.5" x14ac:dyDescent="0.3">
      <c r="B5" s="7" t="s">
        <v>104</v>
      </c>
    </row>
    <row r="6" spans="2:7" ht="16.5" x14ac:dyDescent="0.3">
      <c r="B6" s="7" t="s">
        <v>105</v>
      </c>
    </row>
    <row r="7" spans="2:7" ht="16.5" x14ac:dyDescent="0.3">
      <c r="B7" s="7" t="s">
        <v>106</v>
      </c>
    </row>
    <row r="9" spans="2:7" ht="16.5" x14ac:dyDescent="0.3">
      <c r="B9" s="8" t="s">
        <v>82</v>
      </c>
    </row>
    <row r="10" spans="2:7" s="16" customFormat="1" ht="41.4" x14ac:dyDescent="0.25">
      <c r="B10" s="19" t="s">
        <v>146</v>
      </c>
      <c r="C10" s="20" t="s">
        <v>100</v>
      </c>
      <c r="D10" s="20" t="s">
        <v>147</v>
      </c>
      <c r="E10" s="20" t="s">
        <v>101</v>
      </c>
      <c r="F10" s="20" t="s">
        <v>102</v>
      </c>
      <c r="G10" s="20" t="s">
        <v>103</v>
      </c>
    </row>
    <row r="11" spans="2:7" ht="16.5" x14ac:dyDescent="0.3">
      <c r="B11" s="17">
        <v>50</v>
      </c>
      <c r="C11" s="18"/>
      <c r="D11" s="18"/>
      <c r="E11" s="18"/>
      <c r="F11" s="18"/>
      <c r="G11" s="18"/>
    </row>
    <row r="12" spans="2:7" ht="16.5" x14ac:dyDescent="0.3">
      <c r="B12" s="17">
        <v>51</v>
      </c>
      <c r="C12" s="18"/>
      <c r="D12" s="18"/>
      <c r="E12" s="18"/>
      <c r="F12" s="18"/>
      <c r="G12" s="18"/>
    </row>
    <row r="13" spans="2:7" ht="16.5" x14ac:dyDescent="0.3">
      <c r="B13" s="17">
        <v>52</v>
      </c>
      <c r="C13" s="18"/>
      <c r="D13" s="18"/>
      <c r="E13" s="18"/>
      <c r="F13" s="18"/>
      <c r="G13" s="18"/>
    </row>
    <row r="14" spans="2:7" ht="16.5" x14ac:dyDescent="0.3">
      <c r="B14" s="17">
        <v>53</v>
      </c>
      <c r="C14" s="18"/>
      <c r="D14" s="18"/>
      <c r="E14" s="18"/>
      <c r="F14" s="18"/>
      <c r="G14" s="18"/>
    </row>
    <row r="15" spans="2:7" ht="16.5" x14ac:dyDescent="0.3">
      <c r="B15" s="17">
        <v>54</v>
      </c>
      <c r="C15" s="18"/>
      <c r="D15" s="18"/>
      <c r="E15" s="18"/>
      <c r="F15" s="18"/>
      <c r="G15" s="18"/>
    </row>
    <row r="16" spans="2:7" ht="16.5" x14ac:dyDescent="0.3">
      <c r="B16" s="17">
        <v>55</v>
      </c>
      <c r="C16" s="18"/>
      <c r="D16" s="18"/>
      <c r="E16" s="18"/>
      <c r="F16" s="18"/>
      <c r="G16" s="18"/>
    </row>
    <row r="17" spans="2:7" ht="16.5" x14ac:dyDescent="0.3">
      <c r="B17" s="17">
        <v>56</v>
      </c>
      <c r="C17" s="18"/>
      <c r="D17" s="18"/>
      <c r="E17" s="18"/>
      <c r="F17" s="18"/>
      <c r="G17" s="18"/>
    </row>
    <row r="18" spans="2:7" ht="16.5" x14ac:dyDescent="0.3">
      <c r="B18" s="17">
        <v>57</v>
      </c>
      <c r="C18" s="18"/>
      <c r="D18" s="18"/>
      <c r="E18" s="18"/>
      <c r="F18" s="18"/>
      <c r="G18" s="18"/>
    </row>
    <row r="19" spans="2:7" ht="16.5" x14ac:dyDescent="0.3">
      <c r="B19" s="17">
        <v>58</v>
      </c>
      <c r="C19" s="18"/>
      <c r="D19" s="18"/>
      <c r="E19" s="18"/>
      <c r="F19" s="18"/>
      <c r="G19" s="18"/>
    </row>
    <row r="20" spans="2:7" ht="16.5" x14ac:dyDescent="0.3">
      <c r="B20" s="17">
        <v>59</v>
      </c>
      <c r="C20" s="18"/>
      <c r="D20" s="18"/>
      <c r="E20" s="18"/>
      <c r="F20" s="18"/>
      <c r="G20" s="18"/>
    </row>
    <row r="21" spans="2:7" ht="16.5" x14ac:dyDescent="0.3">
      <c r="B21" s="17">
        <v>60</v>
      </c>
      <c r="C21" s="18"/>
      <c r="D21" s="18"/>
      <c r="E21" s="18"/>
      <c r="F21" s="18"/>
      <c r="G21" s="18"/>
    </row>
    <row r="22" spans="2:7" ht="16.5" x14ac:dyDescent="0.3">
      <c r="B22" s="17">
        <v>61</v>
      </c>
      <c r="C22" s="18"/>
      <c r="D22" s="18"/>
      <c r="E22" s="18"/>
      <c r="F22" s="18"/>
      <c r="G22" s="18"/>
    </row>
    <row r="23" spans="2:7" ht="16.5" x14ac:dyDescent="0.3">
      <c r="B23" s="17">
        <v>62</v>
      </c>
      <c r="C23" s="18"/>
      <c r="D23" s="18"/>
      <c r="E23" s="18"/>
      <c r="F23" s="18"/>
      <c r="G23" s="18"/>
    </row>
    <row r="24" spans="2:7" ht="16.5" x14ac:dyDescent="0.3">
      <c r="B24" s="17">
        <v>63</v>
      </c>
      <c r="C24" s="18"/>
      <c r="D24" s="18"/>
      <c r="E24" s="18"/>
      <c r="F24" s="18"/>
      <c r="G24" s="18"/>
    </row>
    <row r="25" spans="2:7" ht="16.5" x14ac:dyDescent="0.3">
      <c r="B25" s="17">
        <v>64</v>
      </c>
      <c r="C25" s="18"/>
      <c r="D25" s="18"/>
      <c r="E25" s="18"/>
      <c r="F25" s="18"/>
      <c r="G25" s="18"/>
    </row>
    <row r="26" spans="2:7" ht="16.5" x14ac:dyDescent="0.3">
      <c r="B26" s="17">
        <v>65</v>
      </c>
      <c r="C26" s="18"/>
      <c r="D26" s="18"/>
      <c r="E26" s="18"/>
      <c r="F26" s="18"/>
      <c r="G26" s="18"/>
    </row>
    <row r="27" spans="2:7" ht="16.5" x14ac:dyDescent="0.3">
      <c r="B27" s="17">
        <v>66</v>
      </c>
      <c r="C27" s="18"/>
      <c r="D27" s="18"/>
      <c r="E27" s="18"/>
      <c r="F27" s="18"/>
      <c r="G27" s="18"/>
    </row>
    <row r="28" spans="2:7" ht="16.5" x14ac:dyDescent="0.3">
      <c r="B28" s="17">
        <v>67</v>
      </c>
      <c r="C28" s="18"/>
      <c r="D28" s="18"/>
      <c r="E28" s="18"/>
      <c r="F28" s="18"/>
      <c r="G28" s="18"/>
    </row>
    <row r="29" spans="2:7" ht="16.5" x14ac:dyDescent="0.3">
      <c r="B29" s="17">
        <v>68</v>
      </c>
      <c r="C29" s="18"/>
      <c r="D29" s="18"/>
      <c r="E29" s="18"/>
      <c r="F29" s="18"/>
      <c r="G29" s="18"/>
    </row>
    <row r="30" spans="2:7" ht="16.5" x14ac:dyDescent="0.3">
      <c r="B30" s="17">
        <v>69</v>
      </c>
      <c r="C30" s="18"/>
      <c r="D30" s="18"/>
      <c r="E30" s="18"/>
      <c r="F30" s="18"/>
      <c r="G30" s="18"/>
    </row>
    <row r="31" spans="2:7" ht="16.5" x14ac:dyDescent="0.3">
      <c r="B31" s="17">
        <v>70</v>
      </c>
      <c r="C31" s="18"/>
      <c r="D31" s="18"/>
      <c r="E31" s="18"/>
      <c r="F31" s="18"/>
      <c r="G31" s="18"/>
    </row>
    <row r="32" spans="2:7" x14ac:dyDescent="0.25">
      <c r="B32" s="17">
        <v>71</v>
      </c>
      <c r="C32" s="18"/>
      <c r="D32" s="18"/>
      <c r="E32" s="18"/>
      <c r="F32" s="18"/>
      <c r="G32" s="18"/>
    </row>
    <row r="33" spans="2:7" x14ac:dyDescent="0.25">
      <c r="B33" s="17">
        <v>72</v>
      </c>
      <c r="C33" s="18"/>
      <c r="D33" s="18"/>
      <c r="E33" s="18"/>
      <c r="F33" s="18"/>
      <c r="G33" s="18"/>
    </row>
    <row r="34" spans="2:7" x14ac:dyDescent="0.25">
      <c r="B34" s="17">
        <v>73</v>
      </c>
      <c r="C34" s="18"/>
      <c r="D34" s="18"/>
      <c r="E34" s="18"/>
      <c r="F34" s="18"/>
      <c r="G34" s="18"/>
    </row>
    <row r="35" spans="2:7" x14ac:dyDescent="0.25">
      <c r="B35" s="17">
        <v>74</v>
      </c>
      <c r="C35" s="18"/>
      <c r="D35" s="18"/>
      <c r="E35" s="18"/>
      <c r="F35" s="18"/>
      <c r="G35" s="18"/>
    </row>
    <row r="36" spans="2:7" x14ac:dyDescent="0.25">
      <c r="B36" s="17">
        <v>75</v>
      </c>
      <c r="C36" s="18"/>
      <c r="D36" s="18"/>
      <c r="E36" s="18"/>
      <c r="F36" s="18"/>
      <c r="G36" s="18"/>
    </row>
    <row r="37" spans="2:7" x14ac:dyDescent="0.25">
      <c r="B37" s="17">
        <v>76</v>
      </c>
      <c r="C37" s="18"/>
      <c r="D37" s="18"/>
      <c r="E37" s="18"/>
      <c r="F37" s="18"/>
      <c r="G37" s="18"/>
    </row>
    <row r="38" spans="2:7" x14ac:dyDescent="0.25">
      <c r="B38" s="17">
        <v>77</v>
      </c>
      <c r="C38" s="18"/>
      <c r="D38" s="18"/>
      <c r="E38" s="18"/>
      <c r="F38" s="18"/>
      <c r="G38" s="18"/>
    </row>
    <row r="39" spans="2:7" x14ac:dyDescent="0.25">
      <c r="B39" s="17">
        <v>78</v>
      </c>
      <c r="C39" s="18"/>
      <c r="D39" s="18"/>
      <c r="E39" s="18"/>
      <c r="F39" s="18"/>
      <c r="G39" s="18"/>
    </row>
    <row r="40" spans="2:7" x14ac:dyDescent="0.25">
      <c r="B40" s="17">
        <v>79</v>
      </c>
      <c r="C40" s="18"/>
      <c r="D40" s="18"/>
      <c r="E40" s="18"/>
      <c r="F40" s="18"/>
      <c r="G40" s="18"/>
    </row>
    <row r="41" spans="2:7" x14ac:dyDescent="0.25">
      <c r="B41" s="17">
        <v>80</v>
      </c>
      <c r="C41" s="18"/>
      <c r="D41" s="18"/>
      <c r="E41" s="18"/>
      <c r="F41" s="18"/>
      <c r="G41" s="18"/>
    </row>
    <row r="43" spans="2:7" x14ac:dyDescent="0.25">
      <c r="B43" s="8" t="s">
        <v>87</v>
      </c>
    </row>
    <row r="44" spans="2:7" ht="41.4" x14ac:dyDescent="0.25">
      <c r="B44" s="19" t="s">
        <v>146</v>
      </c>
      <c r="C44" s="20" t="s">
        <v>100</v>
      </c>
      <c r="D44" s="20" t="s">
        <v>148</v>
      </c>
      <c r="E44" s="20" t="s">
        <v>101</v>
      </c>
      <c r="F44" s="20" t="s">
        <v>102</v>
      </c>
      <c r="G44" s="20" t="s">
        <v>103</v>
      </c>
    </row>
    <row r="45" spans="2:7" x14ac:dyDescent="0.25">
      <c r="B45" s="17">
        <v>50</v>
      </c>
      <c r="C45" s="18"/>
      <c r="D45" s="18"/>
      <c r="E45" s="18"/>
      <c r="F45" s="18"/>
      <c r="G45" s="18"/>
    </row>
    <row r="46" spans="2:7" x14ac:dyDescent="0.25">
      <c r="B46" s="17">
        <v>51</v>
      </c>
      <c r="C46" s="18"/>
      <c r="D46" s="18"/>
      <c r="E46" s="18"/>
      <c r="F46" s="18"/>
      <c r="G46" s="18"/>
    </row>
    <row r="47" spans="2:7" x14ac:dyDescent="0.25">
      <c r="B47" s="17">
        <v>52</v>
      </c>
      <c r="C47" s="18"/>
      <c r="D47" s="18"/>
      <c r="E47" s="18"/>
      <c r="F47" s="18"/>
      <c r="G47" s="18"/>
    </row>
    <row r="48" spans="2:7" x14ac:dyDescent="0.25">
      <c r="B48" s="17">
        <v>53</v>
      </c>
      <c r="C48" s="18"/>
      <c r="D48" s="18"/>
      <c r="E48" s="18"/>
      <c r="F48" s="18"/>
      <c r="G48" s="18"/>
    </row>
    <row r="49" spans="2:7" x14ac:dyDescent="0.25">
      <c r="B49" s="17">
        <v>54</v>
      </c>
      <c r="C49" s="18"/>
      <c r="D49" s="18"/>
      <c r="E49" s="18"/>
      <c r="F49" s="18"/>
      <c r="G49" s="18"/>
    </row>
    <row r="50" spans="2:7" x14ac:dyDescent="0.25">
      <c r="B50" s="17">
        <v>55</v>
      </c>
      <c r="C50" s="18"/>
      <c r="D50" s="18"/>
      <c r="E50" s="18"/>
      <c r="F50" s="18"/>
      <c r="G50" s="18"/>
    </row>
    <row r="51" spans="2:7" x14ac:dyDescent="0.25">
      <c r="B51" s="17">
        <v>56</v>
      </c>
      <c r="C51" s="18"/>
      <c r="D51" s="18"/>
      <c r="E51" s="18"/>
      <c r="F51" s="18"/>
      <c r="G51" s="18"/>
    </row>
    <row r="52" spans="2:7" x14ac:dyDescent="0.25">
      <c r="B52" s="17">
        <v>57</v>
      </c>
      <c r="C52" s="18"/>
      <c r="D52" s="18"/>
      <c r="E52" s="18"/>
      <c r="F52" s="18"/>
      <c r="G52" s="18"/>
    </row>
    <row r="53" spans="2:7" x14ac:dyDescent="0.25">
      <c r="B53" s="17">
        <v>58</v>
      </c>
      <c r="C53" s="18"/>
      <c r="D53" s="18"/>
      <c r="E53" s="18"/>
      <c r="F53" s="18"/>
      <c r="G53" s="18"/>
    </row>
    <row r="54" spans="2:7" x14ac:dyDescent="0.25">
      <c r="B54" s="17">
        <v>59</v>
      </c>
      <c r="C54" s="18"/>
      <c r="D54" s="18"/>
      <c r="E54" s="18"/>
      <c r="F54" s="18"/>
      <c r="G54" s="18"/>
    </row>
    <row r="55" spans="2:7" x14ac:dyDescent="0.25">
      <c r="B55" s="17">
        <v>60</v>
      </c>
      <c r="C55" s="18"/>
      <c r="D55" s="18"/>
      <c r="E55" s="18"/>
      <c r="F55" s="18"/>
      <c r="G55" s="18"/>
    </row>
    <row r="56" spans="2:7" x14ac:dyDescent="0.25">
      <c r="B56" s="17">
        <v>61</v>
      </c>
      <c r="C56" s="18"/>
      <c r="D56" s="18"/>
      <c r="E56" s="18"/>
      <c r="F56" s="18"/>
      <c r="G56" s="18"/>
    </row>
    <row r="57" spans="2:7" x14ac:dyDescent="0.25">
      <c r="B57" s="17">
        <v>62</v>
      </c>
      <c r="C57" s="18"/>
      <c r="D57" s="18"/>
      <c r="E57" s="18"/>
      <c r="F57" s="18"/>
      <c r="G57" s="18"/>
    </row>
    <row r="58" spans="2:7" x14ac:dyDescent="0.25">
      <c r="B58" s="17">
        <v>63</v>
      </c>
      <c r="C58" s="18"/>
      <c r="D58" s="18"/>
      <c r="E58" s="18"/>
      <c r="F58" s="18"/>
      <c r="G58" s="18"/>
    </row>
    <row r="59" spans="2:7" x14ac:dyDescent="0.25">
      <c r="B59" s="17">
        <v>64</v>
      </c>
      <c r="C59" s="18"/>
      <c r="D59" s="18"/>
      <c r="E59" s="18"/>
      <c r="F59" s="18"/>
      <c r="G59" s="18"/>
    </row>
    <row r="60" spans="2:7" x14ac:dyDescent="0.25">
      <c r="B60" s="17">
        <v>65</v>
      </c>
      <c r="C60" s="18"/>
      <c r="D60" s="18"/>
      <c r="E60" s="18"/>
      <c r="F60" s="18"/>
      <c r="G60" s="18"/>
    </row>
    <row r="61" spans="2:7" x14ac:dyDescent="0.25">
      <c r="B61" s="17">
        <v>66</v>
      </c>
      <c r="C61" s="18"/>
      <c r="D61" s="18"/>
      <c r="E61" s="18"/>
      <c r="F61" s="18"/>
      <c r="G61" s="18"/>
    </row>
    <row r="62" spans="2:7" x14ac:dyDescent="0.25">
      <c r="B62" s="17">
        <v>67</v>
      </c>
      <c r="C62" s="18"/>
      <c r="D62" s="18"/>
      <c r="E62" s="18"/>
      <c r="F62" s="18"/>
      <c r="G62" s="18"/>
    </row>
    <row r="63" spans="2:7" x14ac:dyDescent="0.25">
      <c r="B63" s="17">
        <v>68</v>
      </c>
      <c r="C63" s="18"/>
      <c r="D63" s="18"/>
      <c r="E63" s="18"/>
      <c r="F63" s="18"/>
      <c r="G63" s="18"/>
    </row>
    <row r="64" spans="2:7" x14ac:dyDescent="0.25">
      <c r="B64" s="17">
        <v>69</v>
      </c>
      <c r="C64" s="18"/>
      <c r="D64" s="18"/>
      <c r="E64" s="18"/>
      <c r="F64" s="18"/>
      <c r="G64" s="18"/>
    </row>
    <row r="65" spans="2:7" x14ac:dyDescent="0.25">
      <c r="B65" s="17">
        <v>70</v>
      </c>
      <c r="C65" s="18"/>
      <c r="D65" s="18"/>
      <c r="E65" s="18"/>
      <c r="F65" s="18"/>
      <c r="G65" s="18"/>
    </row>
    <row r="66" spans="2:7" x14ac:dyDescent="0.25">
      <c r="B66" s="17">
        <v>71</v>
      </c>
      <c r="C66" s="18"/>
      <c r="D66" s="18"/>
      <c r="E66" s="18"/>
      <c r="F66" s="18"/>
      <c r="G66" s="18"/>
    </row>
    <row r="67" spans="2:7" x14ac:dyDescent="0.25">
      <c r="B67" s="17">
        <v>72</v>
      </c>
      <c r="C67" s="18"/>
      <c r="D67" s="18"/>
      <c r="E67" s="18"/>
      <c r="F67" s="18"/>
      <c r="G67" s="18"/>
    </row>
    <row r="68" spans="2:7" x14ac:dyDescent="0.25">
      <c r="B68" s="17">
        <v>73</v>
      </c>
      <c r="C68" s="18"/>
      <c r="D68" s="18"/>
      <c r="E68" s="18"/>
      <c r="F68" s="18"/>
      <c r="G68" s="18"/>
    </row>
    <row r="69" spans="2:7" x14ac:dyDescent="0.25">
      <c r="B69" s="17">
        <v>74</v>
      </c>
      <c r="C69" s="18"/>
      <c r="D69" s="18"/>
      <c r="E69" s="18"/>
      <c r="F69" s="18"/>
      <c r="G69" s="18"/>
    </row>
    <row r="70" spans="2:7" x14ac:dyDescent="0.25">
      <c r="B70" s="17">
        <v>75</v>
      </c>
      <c r="C70" s="18"/>
      <c r="D70" s="18"/>
      <c r="E70" s="18"/>
      <c r="F70" s="18"/>
      <c r="G70" s="18"/>
    </row>
    <row r="71" spans="2:7" x14ac:dyDescent="0.25">
      <c r="B71" s="17">
        <v>76</v>
      </c>
      <c r="C71" s="18"/>
      <c r="D71" s="18"/>
      <c r="E71" s="18"/>
      <c r="F71" s="18"/>
      <c r="G71" s="18"/>
    </row>
    <row r="72" spans="2:7" x14ac:dyDescent="0.25">
      <c r="B72" s="17">
        <v>77</v>
      </c>
      <c r="C72" s="18"/>
      <c r="D72" s="18"/>
      <c r="E72" s="18"/>
      <c r="F72" s="18"/>
      <c r="G72" s="18"/>
    </row>
    <row r="73" spans="2:7" x14ac:dyDescent="0.25">
      <c r="B73" s="17">
        <v>78</v>
      </c>
      <c r="C73" s="18"/>
      <c r="D73" s="18"/>
      <c r="E73" s="18"/>
      <c r="F73" s="18"/>
      <c r="G73" s="18"/>
    </row>
    <row r="74" spans="2:7" x14ac:dyDescent="0.25">
      <c r="B74" s="17">
        <v>79</v>
      </c>
      <c r="C74" s="18"/>
      <c r="D74" s="18"/>
      <c r="E74" s="18"/>
      <c r="F74" s="18"/>
      <c r="G74" s="18"/>
    </row>
    <row r="75" spans="2:7" x14ac:dyDescent="0.25">
      <c r="B75" s="17">
        <v>80</v>
      </c>
      <c r="C75" s="18"/>
      <c r="D75" s="18"/>
      <c r="E75" s="18"/>
      <c r="F75" s="18"/>
      <c r="G75" s="18"/>
    </row>
  </sheetData>
  <sheetProtection algorithmName="SHA-512" hashValue="eIvOYXhag3IUqufzUGRTUUzFSYUlAY3/ahnH+EVIg1mjSZhTWdBP44k8rC9kgSBeWnctCWWSgbTwob5ulX8XDQ==" saltValue="TEI1KyeQNjAafrG99jUhmQ==" spinCount="100000" sheet="1" objects="1" scenarios="1" selectLockedCells="1"/>
  <conditionalFormatting sqref="F1">
    <cfRule type="containsText" dxfId="1" priority="1" stopIfTrue="1" operator="containsText" text="incompleta">
      <formula>NOT(ISERROR(SEARCH("incompleta",F1)))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B1:R49"/>
  <sheetViews>
    <sheetView showGridLines="0" zoomScaleNormal="100" workbookViewId="0">
      <pane ySplit="1" topLeftCell="A2" activePane="bottomLeft" state="frozen"/>
      <selection pane="bottomLeft" activeCell="C14" sqref="C14:K15"/>
    </sheetView>
  </sheetViews>
  <sheetFormatPr defaultRowHeight="13.8" x14ac:dyDescent="0.25"/>
  <cols>
    <col min="1" max="1" width="3.5" style="5" customWidth="1"/>
    <col min="2" max="5" width="9" style="5"/>
    <col min="6" max="6" width="19.09765625" style="5" customWidth="1"/>
    <col min="7" max="261" width="9" style="5"/>
    <col min="262" max="262" width="16.19921875" style="5" customWidth="1"/>
    <col min="263" max="517" width="9" style="5"/>
    <col min="518" max="518" width="16.19921875" style="5" customWidth="1"/>
    <col min="519" max="773" width="9" style="5"/>
    <col min="774" max="774" width="16.19921875" style="5" customWidth="1"/>
    <col min="775" max="1029" width="9" style="5"/>
    <col min="1030" max="1030" width="16.19921875" style="5" customWidth="1"/>
    <col min="1031" max="1285" width="9" style="5"/>
    <col min="1286" max="1286" width="16.19921875" style="5" customWidth="1"/>
    <col min="1287" max="1541" width="9" style="5"/>
    <col min="1542" max="1542" width="16.19921875" style="5" customWidth="1"/>
    <col min="1543" max="1797" width="9" style="5"/>
    <col min="1798" max="1798" width="16.19921875" style="5" customWidth="1"/>
    <col min="1799" max="2053" width="9" style="5"/>
    <col min="2054" max="2054" width="16.19921875" style="5" customWidth="1"/>
    <col min="2055" max="2309" width="9" style="5"/>
    <col min="2310" max="2310" width="16.19921875" style="5" customWidth="1"/>
    <col min="2311" max="2565" width="9" style="5"/>
    <col min="2566" max="2566" width="16.19921875" style="5" customWidth="1"/>
    <col min="2567" max="2821" width="9" style="5"/>
    <col min="2822" max="2822" width="16.19921875" style="5" customWidth="1"/>
    <col min="2823" max="3077" width="9" style="5"/>
    <col min="3078" max="3078" width="16.19921875" style="5" customWidth="1"/>
    <col min="3079" max="3333" width="9" style="5"/>
    <col min="3334" max="3334" width="16.19921875" style="5" customWidth="1"/>
    <col min="3335" max="3589" width="9" style="5"/>
    <col min="3590" max="3590" width="16.19921875" style="5" customWidth="1"/>
    <col min="3591" max="3845" width="9" style="5"/>
    <col min="3846" max="3846" width="16.19921875" style="5" customWidth="1"/>
    <col min="3847" max="4101" width="9" style="5"/>
    <col min="4102" max="4102" width="16.19921875" style="5" customWidth="1"/>
    <col min="4103" max="4357" width="9" style="5"/>
    <col min="4358" max="4358" width="16.19921875" style="5" customWidth="1"/>
    <col min="4359" max="4613" width="9" style="5"/>
    <col min="4614" max="4614" width="16.19921875" style="5" customWidth="1"/>
    <col min="4615" max="4869" width="9" style="5"/>
    <col min="4870" max="4870" width="16.19921875" style="5" customWidth="1"/>
    <col min="4871" max="5125" width="9" style="5"/>
    <col min="5126" max="5126" width="16.19921875" style="5" customWidth="1"/>
    <col min="5127" max="5381" width="9" style="5"/>
    <col min="5382" max="5382" width="16.19921875" style="5" customWidth="1"/>
    <col min="5383" max="5637" width="9" style="5"/>
    <col min="5638" max="5638" width="16.19921875" style="5" customWidth="1"/>
    <col min="5639" max="5893" width="9" style="5"/>
    <col min="5894" max="5894" width="16.19921875" style="5" customWidth="1"/>
    <col min="5895" max="6149" width="9" style="5"/>
    <col min="6150" max="6150" width="16.19921875" style="5" customWidth="1"/>
    <col min="6151" max="6405" width="9" style="5"/>
    <col min="6406" max="6406" width="16.19921875" style="5" customWidth="1"/>
    <col min="6407" max="6661" width="9" style="5"/>
    <col min="6662" max="6662" width="16.19921875" style="5" customWidth="1"/>
    <col min="6663" max="6917" width="9" style="5"/>
    <col min="6918" max="6918" width="16.19921875" style="5" customWidth="1"/>
    <col min="6919" max="7173" width="9" style="5"/>
    <col min="7174" max="7174" width="16.19921875" style="5" customWidth="1"/>
    <col min="7175" max="7429" width="9" style="5"/>
    <col min="7430" max="7430" width="16.19921875" style="5" customWidth="1"/>
    <col min="7431" max="7685" width="9" style="5"/>
    <col min="7686" max="7686" width="16.19921875" style="5" customWidth="1"/>
    <col min="7687" max="7941" width="9" style="5"/>
    <col min="7942" max="7942" width="16.19921875" style="5" customWidth="1"/>
    <col min="7943" max="8197" width="9" style="5"/>
    <col min="8198" max="8198" width="16.19921875" style="5" customWidth="1"/>
    <col min="8199" max="8453" width="9" style="5"/>
    <col min="8454" max="8454" width="16.19921875" style="5" customWidth="1"/>
    <col min="8455" max="8709" width="9" style="5"/>
    <col min="8710" max="8710" width="16.19921875" style="5" customWidth="1"/>
    <col min="8711" max="8965" width="9" style="5"/>
    <col min="8966" max="8966" width="16.19921875" style="5" customWidth="1"/>
    <col min="8967" max="9221" width="9" style="5"/>
    <col min="9222" max="9222" width="16.19921875" style="5" customWidth="1"/>
    <col min="9223" max="9477" width="9" style="5"/>
    <col min="9478" max="9478" width="16.19921875" style="5" customWidth="1"/>
    <col min="9479" max="9733" width="9" style="5"/>
    <col min="9734" max="9734" width="16.19921875" style="5" customWidth="1"/>
    <col min="9735" max="9989" width="9" style="5"/>
    <col min="9990" max="9990" width="16.19921875" style="5" customWidth="1"/>
    <col min="9991" max="10245" width="9" style="5"/>
    <col min="10246" max="10246" width="16.19921875" style="5" customWidth="1"/>
    <col min="10247" max="10501" width="9" style="5"/>
    <col min="10502" max="10502" width="16.19921875" style="5" customWidth="1"/>
    <col min="10503" max="10757" width="9" style="5"/>
    <col min="10758" max="10758" width="16.19921875" style="5" customWidth="1"/>
    <col min="10759" max="11013" width="9" style="5"/>
    <col min="11014" max="11014" width="16.19921875" style="5" customWidth="1"/>
    <col min="11015" max="11269" width="9" style="5"/>
    <col min="11270" max="11270" width="16.19921875" style="5" customWidth="1"/>
    <col min="11271" max="11525" width="9" style="5"/>
    <col min="11526" max="11526" width="16.19921875" style="5" customWidth="1"/>
    <col min="11527" max="11781" width="9" style="5"/>
    <col min="11782" max="11782" width="16.19921875" style="5" customWidth="1"/>
    <col min="11783" max="12037" width="9" style="5"/>
    <col min="12038" max="12038" width="16.19921875" style="5" customWidth="1"/>
    <col min="12039" max="12293" width="9" style="5"/>
    <col min="12294" max="12294" width="16.19921875" style="5" customWidth="1"/>
    <col min="12295" max="12549" width="9" style="5"/>
    <col min="12550" max="12550" width="16.19921875" style="5" customWidth="1"/>
    <col min="12551" max="12805" width="9" style="5"/>
    <col min="12806" max="12806" width="16.19921875" style="5" customWidth="1"/>
    <col min="12807" max="13061" width="9" style="5"/>
    <col min="13062" max="13062" width="16.19921875" style="5" customWidth="1"/>
    <col min="13063" max="13317" width="9" style="5"/>
    <col min="13318" max="13318" width="16.19921875" style="5" customWidth="1"/>
    <col min="13319" max="13573" width="9" style="5"/>
    <col min="13574" max="13574" width="16.19921875" style="5" customWidth="1"/>
    <col min="13575" max="13829" width="9" style="5"/>
    <col min="13830" max="13830" width="16.19921875" style="5" customWidth="1"/>
    <col min="13831" max="14085" width="9" style="5"/>
    <col min="14086" max="14086" width="16.19921875" style="5" customWidth="1"/>
    <col min="14087" max="14341" width="9" style="5"/>
    <col min="14342" max="14342" width="16.19921875" style="5" customWidth="1"/>
    <col min="14343" max="14597" width="9" style="5"/>
    <col min="14598" max="14598" width="16.19921875" style="5" customWidth="1"/>
    <col min="14599" max="14853" width="9" style="5"/>
    <col min="14854" max="14854" width="16.19921875" style="5" customWidth="1"/>
    <col min="14855" max="15109" width="9" style="5"/>
    <col min="15110" max="15110" width="16.19921875" style="5" customWidth="1"/>
    <col min="15111" max="15365" width="9" style="5"/>
    <col min="15366" max="15366" width="16.19921875" style="5" customWidth="1"/>
    <col min="15367" max="15621" width="9" style="5"/>
    <col min="15622" max="15622" width="16.19921875" style="5" customWidth="1"/>
    <col min="15623" max="15877" width="9" style="5"/>
    <col min="15878" max="15878" width="16.19921875" style="5" customWidth="1"/>
    <col min="15879" max="16133" width="9" style="5"/>
    <col min="16134" max="16134" width="16.19921875" style="5" customWidth="1"/>
    <col min="16135" max="16384" width="9" style="5"/>
  </cols>
  <sheetData>
    <row r="1" spans="2:18" ht="25.5" x14ac:dyDescent="0.35">
      <c r="B1" s="3" t="s">
        <v>128</v>
      </c>
      <c r="L1" s="4" t="str">
        <f>IF(COUNTA(G48:J49,F6,P20:P23,C8)&lt;14,"Sezione incompleta","Sezione completa")</f>
        <v>Sezione incompleta</v>
      </c>
    </row>
    <row r="2" spans="2:18" ht="16.5" x14ac:dyDescent="0.3">
      <c r="B2" s="94" t="s">
        <v>111</v>
      </c>
      <c r="C2" s="94"/>
      <c r="D2" s="94"/>
      <c r="E2" s="94"/>
      <c r="F2" s="94"/>
      <c r="G2" s="94"/>
      <c r="H2" s="94"/>
      <c r="I2" s="94"/>
      <c r="J2" s="94"/>
      <c r="K2" s="94"/>
      <c r="L2" s="94"/>
      <c r="M2" s="94"/>
      <c r="N2" s="94"/>
      <c r="O2" s="94"/>
      <c r="P2" s="94"/>
    </row>
    <row r="4" spans="2:18" ht="29.25" customHeight="1" x14ac:dyDescent="0.25">
      <c r="B4" s="75" t="s">
        <v>112</v>
      </c>
      <c r="C4" s="75"/>
      <c r="D4" s="75"/>
      <c r="E4" s="75"/>
      <c r="F4" s="75"/>
      <c r="G4" s="75"/>
      <c r="H4" s="75"/>
      <c r="I4" s="75"/>
      <c r="J4" s="75"/>
      <c r="K4" s="75"/>
      <c r="L4" s="75"/>
      <c r="M4" s="75"/>
      <c r="N4" s="75"/>
      <c r="O4" s="26"/>
      <c r="P4" s="26"/>
      <c r="Q4" s="26"/>
      <c r="R4" s="26"/>
    </row>
    <row r="5" spans="2:18" ht="16.5" x14ac:dyDescent="0.3">
      <c r="B5" s="75" t="s">
        <v>113</v>
      </c>
      <c r="C5" s="75"/>
      <c r="D5" s="75"/>
      <c r="E5" s="75"/>
      <c r="F5" s="75"/>
      <c r="G5" s="75"/>
      <c r="H5" s="75"/>
      <c r="I5" s="75"/>
      <c r="J5" s="75"/>
      <c r="K5" s="75"/>
      <c r="L5" s="75"/>
      <c r="M5" s="75"/>
      <c r="N5" s="75"/>
      <c r="O5" s="26"/>
      <c r="P5" s="26"/>
      <c r="Q5" s="26"/>
      <c r="R5" s="26"/>
    </row>
    <row r="6" spans="2:18" ht="15" customHeight="1" x14ac:dyDescent="0.25">
      <c r="B6" s="27" t="s">
        <v>114</v>
      </c>
      <c r="C6" s="27"/>
      <c r="D6" s="27"/>
      <c r="E6" s="27"/>
      <c r="F6" s="95"/>
      <c r="G6" s="96"/>
      <c r="H6" s="96"/>
      <c r="I6" s="96"/>
      <c r="J6" s="96"/>
      <c r="K6" s="97"/>
      <c r="L6" s="27"/>
      <c r="M6" s="27"/>
      <c r="N6" s="27"/>
      <c r="O6" s="27"/>
      <c r="P6" s="27"/>
      <c r="Q6" s="27"/>
      <c r="R6" s="27"/>
    </row>
    <row r="7" spans="2:18" ht="32.25" customHeight="1" x14ac:dyDescent="0.25">
      <c r="B7" s="75" t="s">
        <v>115</v>
      </c>
      <c r="C7" s="75"/>
      <c r="D7" s="75"/>
      <c r="E7" s="75"/>
      <c r="F7" s="75"/>
      <c r="G7" s="75"/>
      <c r="H7" s="75"/>
      <c r="I7" s="75"/>
      <c r="J7" s="75"/>
      <c r="K7" s="75"/>
      <c r="L7" s="75"/>
      <c r="M7" s="75"/>
      <c r="N7" s="75"/>
      <c r="O7" s="26"/>
      <c r="P7" s="26"/>
      <c r="Q7" s="26"/>
      <c r="R7" s="26"/>
    </row>
    <row r="8" spans="2:18" ht="15" customHeight="1" x14ac:dyDescent="0.25">
      <c r="B8" s="27"/>
      <c r="C8" s="98"/>
      <c r="D8" s="99"/>
      <c r="E8" s="99"/>
      <c r="F8" s="99"/>
      <c r="G8" s="99"/>
      <c r="H8" s="99"/>
      <c r="I8" s="99"/>
      <c r="J8" s="99"/>
      <c r="K8" s="100"/>
      <c r="L8" s="27"/>
      <c r="M8" s="27"/>
      <c r="N8" s="27"/>
      <c r="O8" s="27"/>
      <c r="P8" s="27"/>
      <c r="Q8" s="27"/>
      <c r="R8" s="27"/>
    </row>
    <row r="9" spans="2:18" ht="15" customHeight="1" x14ac:dyDescent="0.25">
      <c r="B9" s="27"/>
      <c r="C9" s="101"/>
      <c r="D9" s="102"/>
      <c r="E9" s="102"/>
      <c r="F9" s="102"/>
      <c r="G9" s="102"/>
      <c r="H9" s="102"/>
      <c r="I9" s="102"/>
      <c r="J9" s="102"/>
      <c r="K9" s="103"/>
      <c r="L9" s="27"/>
      <c r="M9" s="27"/>
      <c r="N9" s="27"/>
      <c r="O9" s="27"/>
      <c r="P9" s="27"/>
      <c r="Q9" s="27"/>
      <c r="R9" s="27"/>
    </row>
    <row r="10" spans="2:18" ht="32.25" customHeight="1" x14ac:dyDescent="0.25">
      <c r="B10" s="75" t="s">
        <v>116</v>
      </c>
      <c r="C10" s="75"/>
      <c r="D10" s="75"/>
      <c r="E10" s="75"/>
      <c r="F10" s="75"/>
      <c r="G10" s="75"/>
      <c r="H10" s="75"/>
      <c r="I10" s="75"/>
      <c r="J10" s="75"/>
      <c r="K10" s="75"/>
      <c r="L10" s="75"/>
      <c r="M10" s="75"/>
      <c r="N10" s="75"/>
      <c r="O10" s="26"/>
      <c r="P10" s="26"/>
      <c r="Q10" s="26"/>
      <c r="R10" s="26"/>
    </row>
    <row r="11" spans="2:18" ht="15" customHeight="1" x14ac:dyDescent="0.25">
      <c r="B11" s="27"/>
      <c r="C11" s="98"/>
      <c r="D11" s="99"/>
      <c r="E11" s="99"/>
      <c r="F11" s="99"/>
      <c r="G11" s="99"/>
      <c r="H11" s="99"/>
      <c r="I11" s="99"/>
      <c r="J11" s="99"/>
      <c r="K11" s="100"/>
      <c r="L11" s="27"/>
      <c r="M11" s="27"/>
      <c r="N11" s="27"/>
      <c r="O11" s="27"/>
      <c r="P11" s="27"/>
      <c r="Q11" s="27"/>
      <c r="R11" s="27"/>
    </row>
    <row r="12" spans="2:18" ht="15" customHeight="1" x14ac:dyDescent="0.25">
      <c r="B12" s="27"/>
      <c r="C12" s="101"/>
      <c r="D12" s="102"/>
      <c r="E12" s="102"/>
      <c r="F12" s="102"/>
      <c r="G12" s="102"/>
      <c r="H12" s="102"/>
      <c r="I12" s="102"/>
      <c r="J12" s="102"/>
      <c r="K12" s="103"/>
      <c r="L12" s="27"/>
      <c r="M12" s="27"/>
      <c r="N12" s="27"/>
      <c r="O12" s="27"/>
      <c r="P12" s="27"/>
      <c r="Q12" s="27"/>
      <c r="R12" s="27"/>
    </row>
    <row r="13" spans="2:18" x14ac:dyDescent="0.25">
      <c r="B13" s="75" t="s">
        <v>117</v>
      </c>
      <c r="C13" s="75"/>
      <c r="D13" s="75"/>
      <c r="E13" s="75"/>
      <c r="F13" s="75"/>
      <c r="G13" s="75"/>
      <c r="H13" s="75"/>
      <c r="I13" s="75"/>
      <c r="J13" s="75"/>
      <c r="K13" s="75"/>
      <c r="L13" s="75"/>
      <c r="M13" s="75"/>
      <c r="N13" s="75"/>
      <c r="O13" s="26"/>
      <c r="P13" s="26"/>
      <c r="Q13" s="26"/>
      <c r="R13" s="26"/>
    </row>
    <row r="14" spans="2:18" ht="15" customHeight="1" x14ac:dyDescent="0.25">
      <c r="B14" s="27"/>
      <c r="C14" s="98"/>
      <c r="D14" s="99"/>
      <c r="E14" s="99"/>
      <c r="F14" s="99"/>
      <c r="G14" s="99"/>
      <c r="H14" s="99"/>
      <c r="I14" s="99"/>
      <c r="J14" s="99"/>
      <c r="K14" s="100"/>
      <c r="L14" s="27"/>
      <c r="M14" s="27"/>
      <c r="N14" s="27"/>
      <c r="O14" s="27"/>
      <c r="P14" s="27"/>
      <c r="Q14" s="27"/>
      <c r="R14" s="27"/>
    </row>
    <row r="15" spans="2:18" ht="15" customHeight="1" x14ac:dyDescent="0.25">
      <c r="B15" s="27"/>
      <c r="C15" s="101"/>
      <c r="D15" s="102"/>
      <c r="E15" s="102"/>
      <c r="F15" s="102"/>
      <c r="G15" s="102"/>
      <c r="H15" s="102"/>
      <c r="I15" s="102"/>
      <c r="J15" s="102"/>
      <c r="K15" s="103"/>
      <c r="L15" s="27"/>
      <c r="M15" s="27"/>
      <c r="N15" s="27"/>
      <c r="O15" s="27"/>
      <c r="P15" s="27"/>
      <c r="Q15" s="27"/>
      <c r="R15" s="27"/>
    </row>
    <row r="17" spans="2:16" ht="71.25" customHeight="1" x14ac:dyDescent="0.3">
      <c r="B17" s="75" t="s">
        <v>129</v>
      </c>
      <c r="C17" s="104"/>
      <c r="D17" s="104"/>
      <c r="E17" s="104"/>
      <c r="F17" s="104"/>
      <c r="G17" s="104"/>
      <c r="H17" s="104"/>
      <c r="I17" s="104"/>
      <c r="J17" s="104"/>
      <c r="K17" s="104"/>
      <c r="L17" s="104"/>
      <c r="M17" s="104"/>
      <c r="N17" s="104"/>
      <c r="O17" s="104"/>
      <c r="P17" s="104"/>
    </row>
    <row r="18" spans="2:16" ht="17.25" thickBot="1" x14ac:dyDescent="0.35"/>
    <row r="19" spans="2:16" ht="15.75" customHeight="1" thickBot="1" x14ac:dyDescent="0.35">
      <c r="B19" s="82" t="s">
        <v>118</v>
      </c>
      <c r="C19" s="82"/>
      <c r="D19" s="82"/>
      <c r="E19" s="93"/>
      <c r="F19" s="93"/>
      <c r="G19" s="21">
        <f t="shared" ref="G19:N19" si="0">+H19-1</f>
        <v>2008</v>
      </c>
      <c r="H19" s="21">
        <f t="shared" si="0"/>
        <v>2009</v>
      </c>
      <c r="I19" s="21">
        <f t="shared" si="0"/>
        <v>2010</v>
      </c>
      <c r="J19" s="21">
        <f t="shared" si="0"/>
        <v>2011</v>
      </c>
      <c r="K19" s="21">
        <f t="shared" si="0"/>
        <v>2012</v>
      </c>
      <c r="L19" s="21">
        <f t="shared" si="0"/>
        <v>2013</v>
      </c>
      <c r="M19" s="21">
        <f t="shared" si="0"/>
        <v>2014</v>
      </c>
      <c r="N19" s="21">
        <f t="shared" si="0"/>
        <v>2015</v>
      </c>
      <c r="O19" s="21">
        <f>+P19-1</f>
        <v>2016</v>
      </c>
      <c r="P19" s="21">
        <f>annogara-1</f>
        <v>2017</v>
      </c>
    </row>
    <row r="20" spans="2:16" ht="15.75" customHeight="1" thickBot="1" x14ac:dyDescent="0.3">
      <c r="B20" s="90">
        <f>F6</f>
        <v>0</v>
      </c>
      <c r="C20" s="90"/>
      <c r="D20" s="90"/>
      <c r="E20" s="89" t="s">
        <v>119</v>
      </c>
      <c r="F20" s="89"/>
      <c r="G20" s="23"/>
      <c r="H20" s="23"/>
      <c r="I20" s="23"/>
      <c r="J20" s="23"/>
      <c r="K20" s="23"/>
      <c r="L20" s="23"/>
      <c r="M20" s="23"/>
      <c r="N20" s="23"/>
      <c r="O20" s="23"/>
      <c r="P20" s="23"/>
    </row>
    <row r="21" spans="2:16" ht="26.25" customHeight="1" thickBot="1" x14ac:dyDescent="0.3">
      <c r="B21" s="91"/>
      <c r="C21" s="91"/>
      <c r="D21" s="91"/>
      <c r="E21" s="89" t="s">
        <v>120</v>
      </c>
      <c r="F21" s="89"/>
      <c r="G21" s="24"/>
      <c r="H21" s="24"/>
      <c r="I21" s="24"/>
      <c r="J21" s="24"/>
      <c r="K21" s="24"/>
      <c r="L21" s="24"/>
      <c r="M21" s="24"/>
      <c r="N21" s="24"/>
      <c r="O21" s="24"/>
      <c r="P21" s="25"/>
    </row>
    <row r="22" spans="2:16" ht="26.25" customHeight="1" thickBot="1" x14ac:dyDescent="0.3">
      <c r="B22" s="91"/>
      <c r="C22" s="91"/>
      <c r="D22" s="91"/>
      <c r="E22" s="89" t="s">
        <v>121</v>
      </c>
      <c r="F22" s="89"/>
      <c r="G22" s="24"/>
      <c r="H22" s="24"/>
      <c r="I22" s="24"/>
      <c r="J22" s="24"/>
      <c r="K22" s="24"/>
      <c r="L22" s="24"/>
      <c r="M22" s="24"/>
      <c r="N22" s="24"/>
      <c r="O22" s="24"/>
      <c r="P22" s="25"/>
    </row>
    <row r="23" spans="2:16" ht="26.25" customHeight="1" thickBot="1" x14ac:dyDescent="0.3">
      <c r="B23" s="92"/>
      <c r="C23" s="92"/>
      <c r="D23" s="92"/>
      <c r="E23" s="89" t="s">
        <v>122</v>
      </c>
      <c r="F23" s="89"/>
      <c r="G23" s="24"/>
      <c r="H23" s="24"/>
      <c r="I23" s="24"/>
      <c r="J23" s="24"/>
      <c r="K23" s="24"/>
      <c r="L23" s="24"/>
      <c r="M23" s="24"/>
      <c r="N23" s="24"/>
      <c r="O23" s="24"/>
      <c r="P23" s="25"/>
    </row>
    <row r="24" spans="2:16" ht="15.75" customHeight="1" thickBot="1" x14ac:dyDescent="0.3">
      <c r="B24" s="86"/>
      <c r="C24" s="86"/>
      <c r="D24" s="86"/>
      <c r="E24" s="89" t="s">
        <v>119</v>
      </c>
      <c r="F24" s="89"/>
      <c r="G24" s="23"/>
      <c r="H24" s="23"/>
      <c r="I24" s="23"/>
      <c r="J24" s="23"/>
      <c r="K24" s="23"/>
      <c r="L24" s="23"/>
      <c r="M24" s="23"/>
      <c r="N24" s="23"/>
      <c r="O24" s="23"/>
      <c r="P24" s="23"/>
    </row>
    <row r="25" spans="2:16" ht="26.25" customHeight="1" thickBot="1" x14ac:dyDescent="0.3">
      <c r="B25" s="87"/>
      <c r="C25" s="87"/>
      <c r="D25" s="87"/>
      <c r="E25" s="89" t="s">
        <v>120</v>
      </c>
      <c r="F25" s="89"/>
      <c r="G25" s="24"/>
      <c r="H25" s="24"/>
      <c r="I25" s="24"/>
      <c r="J25" s="24"/>
      <c r="K25" s="24"/>
      <c r="L25" s="24"/>
      <c r="M25" s="24"/>
      <c r="N25" s="24"/>
      <c r="O25" s="24"/>
      <c r="P25" s="25"/>
    </row>
    <row r="26" spans="2:16" ht="26.25" customHeight="1" thickBot="1" x14ac:dyDescent="0.3">
      <c r="B26" s="87"/>
      <c r="C26" s="87"/>
      <c r="D26" s="87"/>
      <c r="E26" s="89" t="s">
        <v>121</v>
      </c>
      <c r="F26" s="89"/>
      <c r="G26" s="24"/>
      <c r="H26" s="24"/>
      <c r="I26" s="24"/>
      <c r="J26" s="24"/>
      <c r="K26" s="24"/>
      <c r="L26" s="24"/>
      <c r="M26" s="24"/>
      <c r="N26" s="24"/>
      <c r="O26" s="24"/>
      <c r="P26" s="25"/>
    </row>
    <row r="27" spans="2:16" ht="26.25" customHeight="1" thickBot="1" x14ac:dyDescent="0.3">
      <c r="B27" s="88"/>
      <c r="C27" s="88"/>
      <c r="D27" s="88"/>
      <c r="E27" s="89" t="s">
        <v>122</v>
      </c>
      <c r="F27" s="89"/>
      <c r="G27" s="24"/>
      <c r="H27" s="24"/>
      <c r="I27" s="24"/>
      <c r="J27" s="24"/>
      <c r="K27" s="24"/>
      <c r="L27" s="24"/>
      <c r="M27" s="24"/>
      <c r="N27" s="24"/>
      <c r="O27" s="24"/>
      <c r="P27" s="25"/>
    </row>
    <row r="28" spans="2:16" ht="15.75" customHeight="1" thickBot="1" x14ac:dyDescent="0.3">
      <c r="B28" s="86"/>
      <c r="C28" s="86"/>
      <c r="D28" s="86"/>
      <c r="E28" s="89" t="s">
        <v>119</v>
      </c>
      <c r="F28" s="89"/>
      <c r="G28" s="23"/>
      <c r="H28" s="23"/>
      <c r="I28" s="23"/>
      <c r="J28" s="23"/>
      <c r="K28" s="23"/>
      <c r="L28" s="23"/>
      <c r="M28" s="23"/>
      <c r="N28" s="23"/>
      <c r="O28" s="23"/>
      <c r="P28" s="23"/>
    </row>
    <row r="29" spans="2:16" ht="26.25" customHeight="1" thickBot="1" x14ac:dyDescent="0.3">
      <c r="B29" s="87"/>
      <c r="C29" s="87"/>
      <c r="D29" s="87"/>
      <c r="E29" s="89" t="s">
        <v>120</v>
      </c>
      <c r="F29" s="89"/>
      <c r="G29" s="24"/>
      <c r="H29" s="24"/>
      <c r="I29" s="24"/>
      <c r="J29" s="24"/>
      <c r="K29" s="24"/>
      <c r="L29" s="24"/>
      <c r="M29" s="24"/>
      <c r="N29" s="24"/>
      <c r="O29" s="24"/>
      <c r="P29" s="25"/>
    </row>
    <row r="30" spans="2:16" ht="26.25" customHeight="1" thickBot="1" x14ac:dyDescent="0.3">
      <c r="B30" s="87"/>
      <c r="C30" s="87"/>
      <c r="D30" s="87"/>
      <c r="E30" s="89" t="s">
        <v>121</v>
      </c>
      <c r="F30" s="89"/>
      <c r="G30" s="24"/>
      <c r="H30" s="24"/>
      <c r="I30" s="24"/>
      <c r="J30" s="24"/>
      <c r="K30" s="24"/>
      <c r="L30" s="24"/>
      <c r="M30" s="24"/>
      <c r="N30" s="24"/>
      <c r="O30" s="24"/>
      <c r="P30" s="25"/>
    </row>
    <row r="31" spans="2:16" ht="26.25" customHeight="1" thickBot="1" x14ac:dyDescent="0.3">
      <c r="B31" s="88"/>
      <c r="C31" s="88"/>
      <c r="D31" s="88"/>
      <c r="E31" s="89" t="s">
        <v>122</v>
      </c>
      <c r="F31" s="89"/>
      <c r="G31" s="24"/>
      <c r="H31" s="24"/>
      <c r="I31" s="24"/>
      <c r="J31" s="24"/>
      <c r="K31" s="24"/>
      <c r="L31" s="24"/>
      <c r="M31" s="24"/>
      <c r="N31" s="24"/>
      <c r="O31" s="24"/>
      <c r="P31" s="25"/>
    </row>
    <row r="32" spans="2:16" ht="15.75" customHeight="1" thickBot="1" x14ac:dyDescent="0.3">
      <c r="B32" s="86"/>
      <c r="C32" s="86"/>
      <c r="D32" s="86"/>
      <c r="E32" s="89" t="s">
        <v>119</v>
      </c>
      <c r="F32" s="89"/>
      <c r="G32" s="23"/>
      <c r="H32" s="23"/>
      <c r="I32" s="23"/>
      <c r="J32" s="23"/>
      <c r="K32" s="23"/>
      <c r="L32" s="23"/>
      <c r="M32" s="23"/>
      <c r="N32" s="23"/>
      <c r="O32" s="23"/>
      <c r="P32" s="23"/>
    </row>
    <row r="33" spans="2:16" ht="26.25" customHeight="1" thickBot="1" x14ac:dyDescent="0.3">
      <c r="B33" s="87"/>
      <c r="C33" s="87"/>
      <c r="D33" s="87"/>
      <c r="E33" s="89" t="s">
        <v>120</v>
      </c>
      <c r="F33" s="89"/>
      <c r="G33" s="24"/>
      <c r="H33" s="24"/>
      <c r="I33" s="24"/>
      <c r="J33" s="24"/>
      <c r="K33" s="24"/>
      <c r="L33" s="24"/>
      <c r="M33" s="24"/>
      <c r="N33" s="24"/>
      <c r="O33" s="24"/>
      <c r="P33" s="25"/>
    </row>
    <row r="34" spans="2:16" ht="26.25" customHeight="1" thickBot="1" x14ac:dyDescent="0.3">
      <c r="B34" s="87"/>
      <c r="C34" s="87"/>
      <c r="D34" s="87"/>
      <c r="E34" s="89" t="s">
        <v>121</v>
      </c>
      <c r="F34" s="89"/>
      <c r="G34" s="24"/>
      <c r="H34" s="24"/>
      <c r="I34" s="24"/>
      <c r="J34" s="24"/>
      <c r="K34" s="24"/>
      <c r="L34" s="24"/>
      <c r="M34" s="24"/>
      <c r="N34" s="24"/>
      <c r="O34" s="24"/>
      <c r="P34" s="25"/>
    </row>
    <row r="35" spans="2:16" ht="26.25" customHeight="1" thickBot="1" x14ac:dyDescent="0.3">
      <c r="B35" s="88"/>
      <c r="C35" s="88"/>
      <c r="D35" s="88"/>
      <c r="E35" s="89" t="s">
        <v>122</v>
      </c>
      <c r="F35" s="89"/>
      <c r="G35" s="24"/>
      <c r="H35" s="24"/>
      <c r="I35" s="24"/>
      <c r="J35" s="24"/>
      <c r="K35" s="24"/>
      <c r="L35" s="24"/>
      <c r="M35" s="24"/>
      <c r="N35" s="24"/>
      <c r="O35" s="24"/>
      <c r="P35" s="25"/>
    </row>
    <row r="36" spans="2:16" ht="15.75" customHeight="1" thickBot="1" x14ac:dyDescent="0.3">
      <c r="B36" s="86"/>
      <c r="C36" s="86"/>
      <c r="D36" s="86"/>
      <c r="E36" s="89" t="s">
        <v>119</v>
      </c>
      <c r="F36" s="89"/>
      <c r="G36" s="23"/>
      <c r="H36" s="23"/>
      <c r="I36" s="23"/>
      <c r="J36" s="23"/>
      <c r="K36" s="23"/>
      <c r="L36" s="23"/>
      <c r="M36" s="23"/>
      <c r="N36" s="23"/>
      <c r="O36" s="23"/>
      <c r="P36" s="23"/>
    </row>
    <row r="37" spans="2:16" ht="26.25" customHeight="1" thickBot="1" x14ac:dyDescent="0.3">
      <c r="B37" s="87"/>
      <c r="C37" s="87"/>
      <c r="D37" s="87"/>
      <c r="E37" s="89" t="s">
        <v>120</v>
      </c>
      <c r="F37" s="89"/>
      <c r="G37" s="24"/>
      <c r="H37" s="24"/>
      <c r="I37" s="24"/>
      <c r="J37" s="24"/>
      <c r="K37" s="24"/>
      <c r="L37" s="24"/>
      <c r="M37" s="24"/>
      <c r="N37" s="24"/>
      <c r="O37" s="24"/>
      <c r="P37" s="25"/>
    </row>
    <row r="38" spans="2:16" ht="26.25" customHeight="1" thickBot="1" x14ac:dyDescent="0.3">
      <c r="B38" s="87"/>
      <c r="C38" s="87"/>
      <c r="D38" s="87"/>
      <c r="E38" s="89" t="s">
        <v>121</v>
      </c>
      <c r="F38" s="89"/>
      <c r="G38" s="24"/>
      <c r="H38" s="24"/>
      <c r="I38" s="24"/>
      <c r="J38" s="24"/>
      <c r="K38" s="24"/>
      <c r="L38" s="24"/>
      <c r="M38" s="24"/>
      <c r="N38" s="24"/>
      <c r="O38" s="24"/>
      <c r="P38" s="25"/>
    </row>
    <row r="39" spans="2:16" ht="26.25" customHeight="1" thickBot="1" x14ac:dyDescent="0.3">
      <c r="B39" s="88"/>
      <c r="C39" s="88"/>
      <c r="D39" s="88"/>
      <c r="E39" s="89" t="s">
        <v>122</v>
      </c>
      <c r="F39" s="89"/>
      <c r="G39" s="24"/>
      <c r="H39" s="24"/>
      <c r="I39" s="24"/>
      <c r="J39" s="24"/>
      <c r="K39" s="24"/>
      <c r="L39" s="24"/>
      <c r="M39" s="24"/>
      <c r="N39" s="24"/>
      <c r="O39" s="24"/>
      <c r="P39" s="25"/>
    </row>
    <row r="40" spans="2:16" ht="15.75" customHeight="1" thickBot="1" x14ac:dyDescent="0.3">
      <c r="B40" s="86"/>
      <c r="C40" s="86"/>
      <c r="D40" s="86"/>
      <c r="E40" s="89" t="s">
        <v>119</v>
      </c>
      <c r="F40" s="89"/>
      <c r="G40" s="23"/>
      <c r="H40" s="23"/>
      <c r="I40" s="23"/>
      <c r="J40" s="23"/>
      <c r="K40" s="23"/>
      <c r="L40" s="23"/>
      <c r="M40" s="23"/>
      <c r="N40" s="23"/>
      <c r="O40" s="23"/>
      <c r="P40" s="23"/>
    </row>
    <row r="41" spans="2:16" ht="26.25" customHeight="1" thickBot="1" x14ac:dyDescent="0.3">
      <c r="B41" s="87"/>
      <c r="C41" s="87"/>
      <c r="D41" s="87"/>
      <c r="E41" s="89" t="s">
        <v>120</v>
      </c>
      <c r="F41" s="89"/>
      <c r="G41" s="24"/>
      <c r="H41" s="24"/>
      <c r="I41" s="24"/>
      <c r="J41" s="24"/>
      <c r="K41" s="24"/>
      <c r="L41" s="24"/>
      <c r="M41" s="24"/>
      <c r="N41" s="24"/>
      <c r="O41" s="24"/>
      <c r="P41" s="25"/>
    </row>
    <row r="42" spans="2:16" ht="26.25" customHeight="1" thickBot="1" x14ac:dyDescent="0.3">
      <c r="B42" s="87"/>
      <c r="C42" s="87"/>
      <c r="D42" s="87"/>
      <c r="E42" s="89" t="s">
        <v>121</v>
      </c>
      <c r="F42" s="89"/>
      <c r="G42" s="24"/>
      <c r="H42" s="24"/>
      <c r="I42" s="24"/>
      <c r="J42" s="24"/>
      <c r="K42" s="24"/>
      <c r="L42" s="24"/>
      <c r="M42" s="24"/>
      <c r="N42" s="24"/>
      <c r="O42" s="24"/>
      <c r="P42" s="25"/>
    </row>
    <row r="43" spans="2:16" ht="26.25" customHeight="1" thickBot="1" x14ac:dyDescent="0.3">
      <c r="B43" s="88"/>
      <c r="C43" s="88"/>
      <c r="D43" s="88"/>
      <c r="E43" s="89" t="s">
        <v>122</v>
      </c>
      <c r="F43" s="89"/>
      <c r="G43" s="24"/>
      <c r="H43" s="24"/>
      <c r="I43" s="24"/>
      <c r="J43" s="24"/>
      <c r="K43" s="24"/>
      <c r="L43" s="24"/>
      <c r="M43" s="24"/>
      <c r="N43" s="24"/>
      <c r="O43" s="24"/>
      <c r="P43" s="25"/>
    </row>
    <row r="45" spans="2:16" ht="65.25" customHeight="1" x14ac:dyDescent="0.25">
      <c r="B45" s="75" t="s">
        <v>130</v>
      </c>
      <c r="C45" s="75"/>
      <c r="D45" s="75"/>
      <c r="E45" s="75"/>
      <c r="F45" s="75"/>
      <c r="G45" s="75"/>
      <c r="H45" s="75"/>
      <c r="I45" s="75"/>
      <c r="J45" s="75"/>
      <c r="K45" s="75"/>
      <c r="L45" s="75"/>
      <c r="M45" s="75"/>
      <c r="N45" s="75"/>
      <c r="O45" s="75"/>
      <c r="P45" s="75"/>
    </row>
    <row r="46" spans="2:16" ht="14.4" thickBot="1" x14ac:dyDescent="0.3"/>
    <row r="47" spans="2:16" s="29" customFormat="1" ht="15.75" customHeight="1" thickBot="1" x14ac:dyDescent="0.3">
      <c r="B47" s="82" t="s">
        <v>118</v>
      </c>
      <c r="C47" s="82"/>
      <c r="D47" s="82"/>
      <c r="E47" s="83"/>
      <c r="F47" s="83"/>
      <c r="G47" s="22" t="s">
        <v>123</v>
      </c>
      <c r="H47" s="22" t="s">
        <v>124</v>
      </c>
      <c r="I47" s="22" t="s">
        <v>125</v>
      </c>
      <c r="J47" s="22" t="s">
        <v>126</v>
      </c>
    </row>
    <row r="48" spans="2:16" s="29" customFormat="1" ht="33.75" customHeight="1" thickBot="1" x14ac:dyDescent="0.3">
      <c r="B48" s="84">
        <f>F6</f>
        <v>0</v>
      </c>
      <c r="C48" s="84"/>
      <c r="D48" s="84"/>
      <c r="E48" s="85" t="s">
        <v>119</v>
      </c>
      <c r="F48" s="85"/>
      <c r="G48" s="23"/>
      <c r="H48" s="23"/>
      <c r="I48" s="23"/>
      <c r="J48" s="23"/>
    </row>
    <row r="49" spans="2:10" s="29" customFormat="1" ht="37.5" customHeight="1" thickBot="1" x14ac:dyDescent="0.3">
      <c r="B49" s="84"/>
      <c r="C49" s="84"/>
      <c r="D49" s="84"/>
      <c r="E49" s="85" t="s">
        <v>127</v>
      </c>
      <c r="F49" s="85"/>
      <c r="G49" s="30"/>
      <c r="H49" s="30"/>
      <c r="I49" s="30"/>
      <c r="J49" s="30"/>
    </row>
  </sheetData>
  <sheetProtection algorithmName="SHA-512" hashValue="3VLOQhH4uyW4mbxZHmS7ehb6zTRjCg8qZwpsPGORUIJTQf5M8AfgvkV3gXzsMeUfE+/luCTKwarrbVpQFqhrvQ==" saltValue="WviF3dLUF59cZpxSbeuRbA==" spinCount="100000" sheet="1" selectLockedCells="1"/>
  <mergeCells count="49">
    <mergeCell ref="B19:D19"/>
    <mergeCell ref="E19:F19"/>
    <mergeCell ref="B2:P2"/>
    <mergeCell ref="B4:N4"/>
    <mergeCell ref="B5:N5"/>
    <mergeCell ref="F6:K6"/>
    <mergeCell ref="B7:N7"/>
    <mergeCell ref="C8:K9"/>
    <mergeCell ref="B10:N10"/>
    <mergeCell ref="C11:K12"/>
    <mergeCell ref="B13:N13"/>
    <mergeCell ref="C14:K15"/>
    <mergeCell ref="B17:P17"/>
    <mergeCell ref="B24:D27"/>
    <mergeCell ref="E24:F24"/>
    <mergeCell ref="E25:F25"/>
    <mergeCell ref="E26:F26"/>
    <mergeCell ref="E27:F27"/>
    <mergeCell ref="B20:D23"/>
    <mergeCell ref="E20:F20"/>
    <mergeCell ref="E21:F21"/>
    <mergeCell ref="E22:F22"/>
    <mergeCell ref="E23:F23"/>
    <mergeCell ref="B32:D35"/>
    <mergeCell ref="E32:F32"/>
    <mergeCell ref="E33:F33"/>
    <mergeCell ref="E34:F34"/>
    <mergeCell ref="E35:F35"/>
    <mergeCell ref="B28:D31"/>
    <mergeCell ref="E28:F28"/>
    <mergeCell ref="E29:F29"/>
    <mergeCell ref="E30:F30"/>
    <mergeCell ref="E31:F31"/>
    <mergeCell ref="B40:D43"/>
    <mergeCell ref="E40:F40"/>
    <mergeCell ref="E41:F41"/>
    <mergeCell ref="E42:F42"/>
    <mergeCell ref="E43:F43"/>
    <mergeCell ref="B36:D39"/>
    <mergeCell ref="E36:F36"/>
    <mergeCell ref="E37:F37"/>
    <mergeCell ref="E38:F38"/>
    <mergeCell ref="E39:F39"/>
    <mergeCell ref="B45:P45"/>
    <mergeCell ref="B47:D47"/>
    <mergeCell ref="E47:F47"/>
    <mergeCell ref="B48:D49"/>
    <mergeCell ref="E48:F48"/>
    <mergeCell ref="E49:F49"/>
  </mergeCells>
  <conditionalFormatting sqref="L1">
    <cfRule type="containsText" dxfId="0" priority="1" stopIfTrue="1" operator="containsText" text="incompleta">
      <formula>NOT(ISERROR(SEARCH("incompleta",L1)))</formula>
    </cfRule>
  </conditionalFormatting>
  <pageMargins left="0.70866141732283472" right="0.70866141732283472" top="0.74803149606299213" bottom="0.74803149606299213" header="0.31496062992125984" footer="0.31496062992125984"/>
  <pageSetup paperSize="9" scale="61" fitToHeight="0" orientation="portrait" r:id="rId1"/>
  <headerFooter>
    <oddHeader>&amp;L&amp;A&amp;R&amp;D - &amp;T</oddHeader>
    <oddFooter>&amp;C&amp;P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U171"/>
  <sheetViews>
    <sheetView topLeftCell="A30" workbookViewId="0">
      <selection activeCell="B6" sqref="B6"/>
    </sheetView>
  </sheetViews>
  <sheetFormatPr defaultRowHeight="13.8" x14ac:dyDescent="0.25"/>
  <cols>
    <col min="1" max="1" width="15.69921875" bestFit="1" customWidth="1"/>
    <col min="2" max="2" width="17.09765625" bestFit="1" customWidth="1"/>
    <col min="3" max="3" width="12.09765625" bestFit="1" customWidth="1"/>
  </cols>
  <sheetData>
    <row r="1" spans="1:4" ht="16.5" x14ac:dyDescent="0.3">
      <c r="A1" t="s">
        <v>31</v>
      </c>
      <c r="B1">
        <v>2018</v>
      </c>
    </row>
    <row r="3" spans="1:4" ht="16.5" x14ac:dyDescent="0.3">
      <c r="A3" t="s">
        <v>34</v>
      </c>
      <c r="B3" t="s">
        <v>32</v>
      </c>
      <c r="C3" t="s">
        <v>33</v>
      </c>
      <c r="D3" t="str">
        <f>IF('Sezione 1 Informazioni generali'!C9="",C3,'Sezione 1 Informazioni generali'!C9)</f>
        <v>Standard &amp; Poor's</v>
      </c>
    </row>
    <row r="4" spans="1:4" ht="16.5" x14ac:dyDescent="0.3">
      <c r="A4" t="s">
        <v>36</v>
      </c>
      <c r="B4" t="s">
        <v>35</v>
      </c>
      <c r="C4" t="s">
        <v>36</v>
      </c>
      <c r="D4" t="str">
        <f>LOOKUP(D$3,$A$3:$C$3,A4:C4)</f>
        <v>AAA</v>
      </c>
    </row>
    <row r="5" spans="1:4" ht="16.5" x14ac:dyDescent="0.3">
      <c r="A5" t="s">
        <v>38</v>
      </c>
      <c r="B5" t="s">
        <v>37</v>
      </c>
      <c r="C5" t="s">
        <v>38</v>
      </c>
      <c r="D5" t="str">
        <f t="shared" ref="D5:D20" si="0">LOOKUP(D$3,$A$3:$C$3,A5:C5)</f>
        <v>AA+</v>
      </c>
    </row>
    <row r="6" spans="1:4" ht="16.5" x14ac:dyDescent="0.3">
      <c r="A6" t="s">
        <v>40</v>
      </c>
      <c r="B6" t="s">
        <v>39</v>
      </c>
      <c r="C6" t="s">
        <v>40</v>
      </c>
      <c r="D6" t="str">
        <f t="shared" si="0"/>
        <v>AA</v>
      </c>
    </row>
    <row r="7" spans="1:4" ht="16.5" x14ac:dyDescent="0.3">
      <c r="A7" t="s">
        <v>42</v>
      </c>
      <c r="B7" t="s">
        <v>41</v>
      </c>
      <c r="C7" t="s">
        <v>42</v>
      </c>
      <c r="D7" t="str">
        <f t="shared" si="0"/>
        <v>AA-</v>
      </c>
    </row>
    <row r="8" spans="1:4" ht="16.5" x14ac:dyDescent="0.3">
      <c r="A8" t="s">
        <v>44</v>
      </c>
      <c r="B8" t="s">
        <v>43</v>
      </c>
      <c r="C8" t="s">
        <v>44</v>
      </c>
      <c r="D8" t="str">
        <f t="shared" si="0"/>
        <v>A+</v>
      </c>
    </row>
    <row r="9" spans="1:4" ht="16.5" x14ac:dyDescent="0.3">
      <c r="A9" t="s">
        <v>46</v>
      </c>
      <c r="B9" t="s">
        <v>45</v>
      </c>
      <c r="C9" t="s">
        <v>46</v>
      </c>
      <c r="D9" t="str">
        <f t="shared" si="0"/>
        <v>A</v>
      </c>
    </row>
    <row r="10" spans="1:4" ht="16.5" x14ac:dyDescent="0.3">
      <c r="A10" t="s">
        <v>48</v>
      </c>
      <c r="B10" t="s">
        <v>47</v>
      </c>
      <c r="C10" t="s">
        <v>48</v>
      </c>
      <c r="D10" t="str">
        <f t="shared" si="0"/>
        <v>A-</v>
      </c>
    </row>
    <row r="11" spans="1:4" ht="16.5" x14ac:dyDescent="0.3">
      <c r="A11" t="s">
        <v>50</v>
      </c>
      <c r="B11" t="s">
        <v>49</v>
      </c>
      <c r="C11" t="s">
        <v>50</v>
      </c>
      <c r="D11" t="str">
        <f t="shared" si="0"/>
        <v>BBB+</v>
      </c>
    </row>
    <row r="12" spans="1:4" ht="16.5" x14ac:dyDescent="0.3">
      <c r="A12" t="s">
        <v>52</v>
      </c>
      <c r="B12" t="s">
        <v>51</v>
      </c>
      <c r="C12" t="s">
        <v>52</v>
      </c>
      <c r="D12" t="str">
        <f t="shared" si="0"/>
        <v>BBB</v>
      </c>
    </row>
    <row r="13" spans="1:4" ht="16.5" x14ac:dyDescent="0.3">
      <c r="A13" t="s">
        <v>54</v>
      </c>
      <c r="B13" t="s">
        <v>53</v>
      </c>
      <c r="C13" t="s">
        <v>54</v>
      </c>
      <c r="D13" t="str">
        <f t="shared" si="0"/>
        <v>BBB-</v>
      </c>
    </row>
    <row r="14" spans="1:4" ht="16.5" x14ac:dyDescent="0.3">
      <c r="A14" t="s">
        <v>56</v>
      </c>
      <c r="B14" t="s">
        <v>55</v>
      </c>
      <c r="C14" t="s">
        <v>56</v>
      </c>
      <c r="D14" t="str">
        <f t="shared" si="0"/>
        <v>BB+</v>
      </c>
    </row>
    <row r="15" spans="1:4" ht="16.5" x14ac:dyDescent="0.3">
      <c r="A15" t="s">
        <v>59</v>
      </c>
      <c r="B15" t="s">
        <v>58</v>
      </c>
      <c r="C15" t="s">
        <v>59</v>
      </c>
      <c r="D15" t="str">
        <f t="shared" si="0"/>
        <v>BB</v>
      </c>
    </row>
    <row r="16" spans="1:4" ht="16.5" x14ac:dyDescent="0.3">
      <c r="A16" t="s">
        <v>61</v>
      </c>
      <c r="B16" t="s">
        <v>60</v>
      </c>
      <c r="C16" t="s">
        <v>61</v>
      </c>
      <c r="D16" t="str">
        <f t="shared" si="0"/>
        <v>BB-</v>
      </c>
    </row>
    <row r="17" spans="1:4" ht="16.5" x14ac:dyDescent="0.3">
      <c r="A17" t="s">
        <v>63</v>
      </c>
      <c r="B17" t="s">
        <v>62</v>
      </c>
      <c r="C17" t="s">
        <v>63</v>
      </c>
      <c r="D17" t="str">
        <f t="shared" si="0"/>
        <v>B+</v>
      </c>
    </row>
    <row r="18" spans="1:4" ht="16.5" x14ac:dyDescent="0.3">
      <c r="A18" t="s">
        <v>57</v>
      </c>
      <c r="B18" t="s">
        <v>64</v>
      </c>
      <c r="C18" t="s">
        <v>57</v>
      </c>
      <c r="D18" t="str">
        <f t="shared" si="0"/>
        <v>B</v>
      </c>
    </row>
    <row r="19" spans="1:4" ht="16.5" x14ac:dyDescent="0.3">
      <c r="A19" t="s">
        <v>66</v>
      </c>
      <c r="B19" t="s">
        <v>65</v>
      </c>
      <c r="C19" t="s">
        <v>66</v>
      </c>
      <c r="D19" t="str">
        <f t="shared" si="0"/>
        <v>B-</v>
      </c>
    </row>
    <row r="20" spans="1:4" ht="16.5" x14ac:dyDescent="0.3">
      <c r="A20" t="s">
        <v>67</v>
      </c>
      <c r="B20" t="s">
        <v>67</v>
      </c>
      <c r="C20" t="s">
        <v>67</v>
      </c>
      <c r="D20" t="str">
        <f t="shared" si="0"/>
        <v>Inferiore</v>
      </c>
    </row>
    <row r="23" spans="1:4" ht="16.5" x14ac:dyDescent="0.3">
      <c r="A23" t="s">
        <v>131</v>
      </c>
      <c r="B23" t="s">
        <v>132</v>
      </c>
      <c r="C23" t="s">
        <v>133</v>
      </c>
    </row>
    <row r="24" spans="1:4" ht="16.5" x14ac:dyDescent="0.3">
      <c r="A24">
        <v>1</v>
      </c>
      <c r="B24" s="31">
        <v>0.1333</v>
      </c>
      <c r="C24" s="31">
        <v>0.1026</v>
      </c>
      <c r="D24">
        <v>1</v>
      </c>
    </row>
    <row r="25" spans="1:4" ht="16.5" x14ac:dyDescent="0.3">
      <c r="A25">
        <v>2</v>
      </c>
      <c r="B25" s="31">
        <v>0.16669999999999999</v>
      </c>
      <c r="C25" s="31">
        <v>0.12820000000000001</v>
      </c>
      <c r="D25">
        <f>D$24+(D$28-D$24)*($A25-$A$24)/($A$28-$A$24)</f>
        <v>1.05</v>
      </c>
    </row>
    <row r="26" spans="1:4" ht="16.5" x14ac:dyDescent="0.3">
      <c r="A26">
        <v>3</v>
      </c>
      <c r="B26" s="31">
        <v>0.2</v>
      </c>
      <c r="C26" s="31">
        <v>0.15379999999999999</v>
      </c>
      <c r="D26">
        <f t="shared" ref="D26:D33" si="1">D$24+(D$28-D$24)*($A26-$A$24)/($A$28-$A$24)</f>
        <v>1.1000000000000001</v>
      </c>
    </row>
    <row r="27" spans="1:4" ht="16.5" x14ac:dyDescent="0.3">
      <c r="A27">
        <v>4</v>
      </c>
      <c r="B27" s="31">
        <v>0.23330000000000001</v>
      </c>
      <c r="C27" s="31">
        <v>0.17949999999999999</v>
      </c>
      <c r="D27">
        <f t="shared" si="1"/>
        <v>1.1499999999999999</v>
      </c>
    </row>
    <row r="28" spans="1:4" ht="16.5" x14ac:dyDescent="0.3">
      <c r="A28">
        <v>5</v>
      </c>
      <c r="B28" s="31">
        <v>0.26669999999999999</v>
      </c>
      <c r="C28" s="31">
        <v>0.2051</v>
      </c>
      <c r="D28" s="32">
        <v>1.2</v>
      </c>
    </row>
    <row r="29" spans="1:4" ht="16.5" x14ac:dyDescent="0.3">
      <c r="A29">
        <v>6</v>
      </c>
      <c r="C29" s="31">
        <v>0.23080000000000001</v>
      </c>
      <c r="D29">
        <f t="shared" si="1"/>
        <v>1.25</v>
      </c>
    </row>
    <row r="30" spans="1:4" ht="16.5" x14ac:dyDescent="0.3">
      <c r="A30">
        <v>7</v>
      </c>
      <c r="D30">
        <f t="shared" si="1"/>
        <v>1.2999999999999998</v>
      </c>
    </row>
    <row r="31" spans="1:4" ht="16.5" x14ac:dyDescent="0.3">
      <c r="A31">
        <v>8</v>
      </c>
      <c r="D31">
        <f t="shared" si="1"/>
        <v>1.3499999999999999</v>
      </c>
    </row>
    <row r="32" spans="1:4" ht="16.5" x14ac:dyDescent="0.3">
      <c r="A32">
        <v>9</v>
      </c>
      <c r="D32">
        <f t="shared" si="1"/>
        <v>1.4</v>
      </c>
    </row>
    <row r="33" spans="1:13" ht="16.5" x14ac:dyDescent="0.3">
      <c r="A33">
        <v>10</v>
      </c>
      <c r="D33">
        <f t="shared" si="1"/>
        <v>1.45</v>
      </c>
    </row>
    <row r="35" spans="1:13" ht="16.5" x14ac:dyDescent="0.3">
      <c r="C35" s="17" t="s">
        <v>131</v>
      </c>
      <c r="D35" s="17" t="s">
        <v>132</v>
      </c>
      <c r="E35" s="17" t="s">
        <v>133</v>
      </c>
      <c r="F35" s="17" t="s">
        <v>134</v>
      </c>
      <c r="G35" s="17" t="s">
        <v>135</v>
      </c>
      <c r="H35" s="17" t="s">
        <v>136</v>
      </c>
      <c r="I35" s="17" t="s">
        <v>137</v>
      </c>
    </row>
    <row r="36" spans="1:13" ht="16.5" x14ac:dyDescent="0.3">
      <c r="C36" s="17">
        <v>1</v>
      </c>
      <c r="D36" s="34">
        <f>$D24/SUM(($D$24:$D$28))</f>
        <v>0.18181818181818182</v>
      </c>
      <c r="E36" s="34">
        <f>$D24/SUM(($D$24:$D$29))</f>
        <v>0.14814814814814814</v>
      </c>
      <c r="F36" s="34">
        <f>$D24/SUM(($D$24:$D$30))</f>
        <v>0.12422360248447203</v>
      </c>
      <c r="G36" s="34">
        <f>$D24/SUM(($D$24:$D$31))</f>
        <v>0.10638297872340426</v>
      </c>
      <c r="H36" s="34">
        <f>$D24/SUM(($D$24:$D$32))</f>
        <v>9.2592592592592587E-2</v>
      </c>
      <c r="I36" s="34">
        <f>$D24/SUM(($D$24:$D$33))</f>
        <v>8.1632653061224483E-2</v>
      </c>
    </row>
    <row r="37" spans="1:13" ht="16.5" x14ac:dyDescent="0.3">
      <c r="C37" s="17">
        <v>2</v>
      </c>
      <c r="D37" s="34">
        <f t="shared" ref="D37:D40" si="2">$D25/SUM(($D$24:$D$28))</f>
        <v>0.19090909090909092</v>
      </c>
      <c r="E37" s="34">
        <f t="shared" ref="E37:E41" si="3">$D25/SUM(($D$24:$D$29))</f>
        <v>0.15555555555555556</v>
      </c>
      <c r="F37" s="34">
        <f t="shared" ref="F37:F42" si="4">$D25/SUM(($D$24:$D$30))</f>
        <v>0.13043478260869565</v>
      </c>
      <c r="G37" s="34">
        <f t="shared" ref="G37:G43" si="5">$D25/SUM(($D$24:$D$31))</f>
        <v>0.11170212765957446</v>
      </c>
      <c r="H37" s="34">
        <f t="shared" ref="H37:H44" si="6">$D25/SUM(($D$24:$D$32))</f>
        <v>9.7222222222222224E-2</v>
      </c>
      <c r="I37" s="34">
        <f t="shared" ref="I37:I45" si="7">$D25/SUM(($D$24:$D$33))</f>
        <v>8.5714285714285715E-2</v>
      </c>
    </row>
    <row r="38" spans="1:13" ht="16.5" x14ac:dyDescent="0.3">
      <c r="C38" s="17">
        <v>3</v>
      </c>
      <c r="D38" s="34">
        <f t="shared" si="2"/>
        <v>0.2</v>
      </c>
      <c r="E38" s="34">
        <f t="shared" si="3"/>
        <v>0.16296296296296298</v>
      </c>
      <c r="F38" s="34">
        <f t="shared" si="4"/>
        <v>0.13664596273291926</v>
      </c>
      <c r="G38" s="34">
        <f t="shared" si="5"/>
        <v>0.11702127659574468</v>
      </c>
      <c r="H38" s="34">
        <f t="shared" si="6"/>
        <v>0.10185185185185186</v>
      </c>
      <c r="I38" s="34">
        <f t="shared" si="7"/>
        <v>8.9795918367346947E-2</v>
      </c>
    </row>
    <row r="39" spans="1:13" ht="16.5" x14ac:dyDescent="0.3">
      <c r="C39" s="17">
        <v>4</v>
      </c>
      <c r="D39" s="34">
        <f t="shared" si="2"/>
        <v>0.20909090909090908</v>
      </c>
      <c r="E39" s="34">
        <f t="shared" si="3"/>
        <v>0.17037037037037037</v>
      </c>
      <c r="F39" s="34">
        <f t="shared" si="4"/>
        <v>0.14285714285714282</v>
      </c>
      <c r="G39" s="34">
        <f t="shared" si="5"/>
        <v>0.12234042553191488</v>
      </c>
      <c r="H39" s="34">
        <f t="shared" si="6"/>
        <v>0.10648148148148147</v>
      </c>
      <c r="I39" s="34">
        <f t="shared" si="7"/>
        <v>9.3877551020408151E-2</v>
      </c>
    </row>
    <row r="40" spans="1:13" ht="16.5" x14ac:dyDescent="0.3">
      <c r="C40" s="17">
        <v>5</v>
      </c>
      <c r="D40" s="34">
        <f t="shared" si="2"/>
        <v>0.21818181818181817</v>
      </c>
      <c r="E40" s="34">
        <f t="shared" si="3"/>
        <v>0.17777777777777778</v>
      </c>
      <c r="F40" s="34">
        <f t="shared" si="4"/>
        <v>0.14906832298136644</v>
      </c>
      <c r="G40" s="34">
        <f t="shared" si="5"/>
        <v>0.1276595744680851</v>
      </c>
      <c r="H40" s="34">
        <f t="shared" si="6"/>
        <v>0.1111111111111111</v>
      </c>
      <c r="I40" s="34">
        <f t="shared" si="7"/>
        <v>9.7959183673469383E-2</v>
      </c>
    </row>
    <row r="41" spans="1:13" ht="16.5" x14ac:dyDescent="0.3">
      <c r="C41" s="17">
        <v>6</v>
      </c>
      <c r="D41" s="34"/>
      <c r="E41" s="34">
        <f t="shared" si="3"/>
        <v>0.18518518518518517</v>
      </c>
      <c r="F41" s="34">
        <f t="shared" si="4"/>
        <v>0.15527950310559005</v>
      </c>
      <c r="G41" s="34">
        <f t="shared" si="5"/>
        <v>0.13297872340425532</v>
      </c>
      <c r="H41" s="34">
        <f t="shared" si="6"/>
        <v>0.11574074074074073</v>
      </c>
      <c r="I41" s="34">
        <f t="shared" si="7"/>
        <v>0.10204081632653061</v>
      </c>
    </row>
    <row r="42" spans="1:13" ht="16.5" x14ac:dyDescent="0.3">
      <c r="C42" s="17">
        <v>7</v>
      </c>
      <c r="D42" s="34"/>
      <c r="E42" s="34"/>
      <c r="F42" s="34">
        <f t="shared" si="4"/>
        <v>0.16149068322981364</v>
      </c>
      <c r="G42" s="34">
        <f t="shared" si="5"/>
        <v>0.13829787234042551</v>
      </c>
      <c r="H42" s="34">
        <f t="shared" si="6"/>
        <v>0.12037037037037035</v>
      </c>
      <c r="I42" s="34">
        <f t="shared" si="7"/>
        <v>0.10612244897959182</v>
      </c>
    </row>
    <row r="43" spans="1:13" ht="16.5" x14ac:dyDescent="0.3">
      <c r="C43" s="17">
        <v>8</v>
      </c>
      <c r="D43" s="34"/>
      <c r="E43" s="34"/>
      <c r="F43" s="34"/>
      <c r="G43" s="34">
        <f t="shared" si="5"/>
        <v>0.14361702127659573</v>
      </c>
      <c r="H43" s="34">
        <f t="shared" si="6"/>
        <v>0.12499999999999999</v>
      </c>
      <c r="I43" s="34">
        <f t="shared" si="7"/>
        <v>0.11020408163265305</v>
      </c>
    </row>
    <row r="44" spans="1:13" ht="16.5" x14ac:dyDescent="0.3">
      <c r="C44" s="17">
        <v>9</v>
      </c>
      <c r="D44" s="34"/>
      <c r="E44" s="34"/>
      <c r="F44" s="34"/>
      <c r="G44" s="34"/>
      <c r="H44" s="34">
        <f t="shared" si="6"/>
        <v>0.12962962962962962</v>
      </c>
      <c r="I44" s="34">
        <f t="shared" si="7"/>
        <v>0.11428571428571428</v>
      </c>
    </row>
    <row r="45" spans="1:13" ht="16.5" x14ac:dyDescent="0.3">
      <c r="C45" s="17">
        <v>10</v>
      </c>
      <c r="D45" s="34"/>
      <c r="E45" s="34"/>
      <c r="F45" s="34"/>
      <c r="G45" s="34"/>
      <c r="H45" s="34"/>
      <c r="I45" s="34">
        <f t="shared" si="7"/>
        <v>0.1183673469387755</v>
      </c>
    </row>
    <row r="46" spans="1:13" ht="16.5" x14ac:dyDescent="0.3">
      <c r="C46" s="17"/>
      <c r="D46" s="33">
        <f>SUM(D36:D45)</f>
        <v>1</v>
      </c>
      <c r="E46" s="33">
        <f t="shared" ref="E46:I46" si="8">SUM(E36:E45)</f>
        <v>1</v>
      </c>
      <c r="F46" s="33">
        <f t="shared" si="8"/>
        <v>0.99999999999999978</v>
      </c>
      <c r="G46" s="33">
        <f t="shared" si="8"/>
        <v>1</v>
      </c>
      <c r="H46" s="33">
        <f t="shared" si="8"/>
        <v>1</v>
      </c>
      <c r="I46" s="33">
        <f t="shared" si="8"/>
        <v>0.99999999999999989</v>
      </c>
    </row>
    <row r="48" spans="1:13" ht="16.5" x14ac:dyDescent="0.3">
      <c r="A48" t="s">
        <v>174</v>
      </c>
      <c r="E48" t="s">
        <v>163</v>
      </c>
      <c r="M48" t="s">
        <v>172</v>
      </c>
    </row>
    <row r="49" spans="1:21" x14ac:dyDescent="0.25">
      <c r="A49" t="s">
        <v>171</v>
      </c>
      <c r="B49" t="s">
        <v>163</v>
      </c>
      <c r="C49" t="s">
        <v>172</v>
      </c>
      <c r="E49" t="s">
        <v>173</v>
      </c>
      <c r="F49" t="str">
        <f>+Calcolo!B51</f>
        <v>Vitalizia</v>
      </c>
      <c r="G49" t="str">
        <f>+Calcolo!C51</f>
        <v>Reversibile 100% su donna nata nello stesso anno</v>
      </c>
      <c r="H49" t="str">
        <f>+Calcolo!D51</f>
        <v>Certa 5 anni</v>
      </c>
      <c r="I49" t="str">
        <f>+Calcolo!E51</f>
        <v>Certa 10 anni</v>
      </c>
      <c r="J49" t="str">
        <f>+Calcolo!F51</f>
        <v>Controassicurata</v>
      </c>
      <c r="M49" t="s">
        <v>173</v>
      </c>
      <c r="N49" t="str">
        <f>+F49</f>
        <v>Vitalizia</v>
      </c>
      <c r="O49" t="str">
        <f>+G49</f>
        <v>Reversibile 100% su donna nata nello stesso anno</v>
      </c>
      <c r="P49" t="str">
        <f>+H49</f>
        <v>Certa 5 anni</v>
      </c>
      <c r="Q49" t="str">
        <f>+I49</f>
        <v>Certa 10 anni</v>
      </c>
      <c r="R49" t="str">
        <f>+J49</f>
        <v>Controassicurata</v>
      </c>
      <c r="U49" t="s">
        <v>175</v>
      </c>
    </row>
    <row r="50" spans="1:21" ht="16.5" x14ac:dyDescent="0.3">
      <c r="A50">
        <v>0</v>
      </c>
      <c r="B50">
        <v>100000</v>
      </c>
      <c r="C50">
        <v>100000</v>
      </c>
      <c r="E50" t="e">
        <f>Calcolo!A52</f>
        <v>#N/A</v>
      </c>
      <c r="F50" s="60" t="e">
        <f>LOOKUP($E50,$A$50:$A$171,$B$50:$B$171)/LOOKUP($E$50-1,$A$50:$A$171,$B$50:$B$171)</f>
        <v>#N/A</v>
      </c>
      <c r="G50" s="60" t="e">
        <f t="shared" ref="G50:G81" si="9">F50+N50-F50*N50</f>
        <v>#N/A</v>
      </c>
      <c r="H50" s="60">
        <v>1</v>
      </c>
      <c r="I50" s="60">
        <v>1</v>
      </c>
      <c r="J50" s="60" t="e">
        <f>+F50</f>
        <v>#N/A</v>
      </c>
      <c r="K50" t="e">
        <f>(LOOKUP($E50-1,$A$50:$A$171,$B$50:$B$171)-LOOKUP($E50,$A$50:$A$171,$B$50:$B$171))/LOOKUP($E$50-1,$A$50:$A$171,$B$50:$B$171)</f>
        <v>#N/A</v>
      </c>
      <c r="M50" t="e">
        <f>+Calcolo!A110</f>
        <v>#N/A</v>
      </c>
      <c r="N50" s="60" t="e">
        <f>LOOKUP($M50,$A$50:$A$171,$C$50:$C$171)/LOOKUP($M$50-1,$A$50:$A$171,$C$50:$C$171)</f>
        <v>#N/A</v>
      </c>
      <c r="O50" s="60" t="e">
        <f t="shared" ref="O50:O81" si="10">+G50</f>
        <v>#N/A</v>
      </c>
      <c r="P50" s="60">
        <v>1</v>
      </c>
      <c r="Q50" s="60">
        <v>1</v>
      </c>
      <c r="R50" s="60" t="e">
        <f>+N50</f>
        <v>#N/A</v>
      </c>
      <c r="S50" t="e">
        <f>(LOOKUP($M50-1,$A$50:$A$171,$C$50:$C$171)-LOOKUP($M50,$A$50:$A$171,$C$50:$C$171))/LOOKUP($M$50-1,$A$50:$A$171,$C$50:$C$171)</f>
        <v>#N/A</v>
      </c>
      <c r="U50" t="e">
        <f>(1+4%)^($E$50-1-E50)</f>
        <v>#N/A</v>
      </c>
    </row>
    <row r="51" spans="1:21" ht="16.5" x14ac:dyDescent="0.3">
      <c r="A51">
        <v>1</v>
      </c>
      <c r="B51">
        <v>97598.739999999991</v>
      </c>
      <c r="C51">
        <v>97551.91</v>
      </c>
      <c r="E51" t="e">
        <f>Calcolo!A53</f>
        <v>#N/A</v>
      </c>
      <c r="F51" s="60" t="e">
        <f t="shared" ref="F51:F103" si="11">LOOKUP($E51,$A$50:$A$171,$B$50:$B$171)/LOOKUP($E$50-1,$A$50:$A$171,$B$50:$B$171)</f>
        <v>#N/A</v>
      </c>
      <c r="G51" s="60" t="e">
        <f t="shared" si="9"/>
        <v>#N/A</v>
      </c>
      <c r="H51" s="60">
        <v>1</v>
      </c>
      <c r="I51" s="60">
        <v>1</v>
      </c>
      <c r="J51" s="60" t="e">
        <f t="shared" ref="J51:J103" si="12">+F51</f>
        <v>#N/A</v>
      </c>
      <c r="K51" t="e">
        <f t="shared" ref="K51:K103" si="13">(LOOKUP($E51-1,$A$50:$A$171,$B$50:$B$171)-LOOKUP($E51,$A$50:$A$171,$B$50:$B$171))/LOOKUP($E$50-1,$A$50:$A$171,$B$50:$B$171)</f>
        <v>#N/A</v>
      </c>
      <c r="M51" t="e">
        <f>+Calcolo!A111</f>
        <v>#N/A</v>
      </c>
      <c r="N51" s="60" t="e">
        <f t="shared" ref="N51:N103" si="14">LOOKUP($M51,$A$50:$A$171,$C$50:$C$171)/LOOKUP($M$50-1,$A$50:$A$171,$C$50:$C$171)</f>
        <v>#N/A</v>
      </c>
      <c r="O51" s="60" t="e">
        <f t="shared" si="10"/>
        <v>#N/A</v>
      </c>
      <c r="P51" s="60">
        <v>1</v>
      </c>
      <c r="Q51" s="60">
        <v>1</v>
      </c>
      <c r="R51" s="60" t="e">
        <f t="shared" ref="R51:R103" si="15">+N51</f>
        <v>#N/A</v>
      </c>
      <c r="S51" t="e">
        <f t="shared" ref="S51:S103" si="16">(LOOKUP($M51-1,$A$50:$A$171,$C$50:$C$171)-LOOKUP($M51,$A$50:$A$171,$C$50:$C$171))/LOOKUP($M$50-1,$A$50:$A$171,$C$50:$C$171)</f>
        <v>#N/A</v>
      </c>
      <c r="U51" t="e">
        <f t="shared" ref="U51:U103" si="17">(1+4%)^($E$50-1-E51)</f>
        <v>#N/A</v>
      </c>
    </row>
    <row r="52" spans="1:21" ht="16.5" x14ac:dyDescent="0.3">
      <c r="A52">
        <v>2</v>
      </c>
      <c r="B52">
        <v>97433.700530659989</v>
      </c>
      <c r="C52">
        <v>97349.089823918999</v>
      </c>
      <c r="E52" t="e">
        <f>Calcolo!A54</f>
        <v>#N/A</v>
      </c>
      <c r="F52" s="60" t="e">
        <f t="shared" si="11"/>
        <v>#N/A</v>
      </c>
      <c r="G52" s="60" t="e">
        <f t="shared" si="9"/>
        <v>#N/A</v>
      </c>
      <c r="H52" s="60">
        <v>1</v>
      </c>
      <c r="I52" s="60">
        <v>1</v>
      </c>
      <c r="J52" s="60" t="e">
        <f t="shared" si="12"/>
        <v>#N/A</v>
      </c>
      <c r="K52" t="e">
        <f t="shared" si="13"/>
        <v>#N/A</v>
      </c>
      <c r="M52" t="e">
        <f>+Calcolo!A112</f>
        <v>#N/A</v>
      </c>
      <c r="N52" s="60" t="e">
        <f t="shared" si="14"/>
        <v>#N/A</v>
      </c>
      <c r="O52" s="60" t="e">
        <f t="shared" si="10"/>
        <v>#N/A</v>
      </c>
      <c r="P52" s="60">
        <v>1</v>
      </c>
      <c r="Q52" s="60">
        <v>1</v>
      </c>
      <c r="R52" s="60" t="e">
        <f t="shared" si="15"/>
        <v>#N/A</v>
      </c>
      <c r="S52" t="e">
        <f t="shared" si="16"/>
        <v>#N/A</v>
      </c>
      <c r="U52" t="e">
        <f t="shared" si="17"/>
        <v>#N/A</v>
      </c>
    </row>
    <row r="53" spans="1:21" ht="16.5" x14ac:dyDescent="0.3">
      <c r="A53">
        <v>3</v>
      </c>
      <c r="B53">
        <v>97358.949395612872</v>
      </c>
      <c r="C53">
        <v>97273.498255670725</v>
      </c>
      <c r="E53" t="e">
        <f>Calcolo!A55</f>
        <v>#N/A</v>
      </c>
      <c r="F53" s="60" t="e">
        <f t="shared" si="11"/>
        <v>#N/A</v>
      </c>
      <c r="G53" s="60" t="e">
        <f t="shared" si="9"/>
        <v>#N/A</v>
      </c>
      <c r="H53" s="60">
        <v>1</v>
      </c>
      <c r="I53" s="60">
        <v>1</v>
      </c>
      <c r="J53" s="60" t="e">
        <f t="shared" si="12"/>
        <v>#N/A</v>
      </c>
      <c r="K53" t="e">
        <f t="shared" si="13"/>
        <v>#N/A</v>
      </c>
      <c r="M53" t="e">
        <f>+Calcolo!A113</f>
        <v>#N/A</v>
      </c>
      <c r="N53" s="60" t="e">
        <f t="shared" si="14"/>
        <v>#N/A</v>
      </c>
      <c r="O53" s="60" t="e">
        <f t="shared" si="10"/>
        <v>#N/A</v>
      </c>
      <c r="P53" s="60">
        <v>1</v>
      </c>
      <c r="Q53" s="60">
        <v>1</v>
      </c>
      <c r="R53" s="60" t="e">
        <f t="shared" si="15"/>
        <v>#N/A</v>
      </c>
      <c r="S53" t="e">
        <f t="shared" si="16"/>
        <v>#N/A</v>
      </c>
      <c r="U53" t="e">
        <f t="shared" si="17"/>
        <v>#N/A</v>
      </c>
    </row>
    <row r="54" spans="1:21" ht="16.5" x14ac:dyDescent="0.3">
      <c r="A54">
        <v>4</v>
      </c>
      <c r="B54">
        <v>97306.609224417785</v>
      </c>
      <c r="C54">
        <v>97224.812869793765</v>
      </c>
      <c r="E54" t="e">
        <f>Calcolo!A56</f>
        <v>#N/A</v>
      </c>
      <c r="F54" s="60" t="e">
        <f t="shared" si="11"/>
        <v>#N/A</v>
      </c>
      <c r="G54" s="60" t="e">
        <f t="shared" si="9"/>
        <v>#N/A</v>
      </c>
      <c r="H54" s="60">
        <v>1</v>
      </c>
      <c r="I54" s="60">
        <v>1</v>
      </c>
      <c r="J54" s="60" t="e">
        <f t="shared" si="12"/>
        <v>#N/A</v>
      </c>
      <c r="K54" t="e">
        <f t="shared" si="13"/>
        <v>#N/A</v>
      </c>
      <c r="M54" t="e">
        <f>+Calcolo!A114</f>
        <v>#N/A</v>
      </c>
      <c r="N54" s="60" t="e">
        <f t="shared" si="14"/>
        <v>#N/A</v>
      </c>
      <c r="O54" s="60" t="e">
        <f t="shared" si="10"/>
        <v>#N/A</v>
      </c>
      <c r="P54" s="60">
        <v>1</v>
      </c>
      <c r="Q54" s="60">
        <v>1</v>
      </c>
      <c r="R54" s="60" t="e">
        <f t="shared" si="15"/>
        <v>#N/A</v>
      </c>
      <c r="S54" t="e">
        <f t="shared" si="16"/>
        <v>#N/A</v>
      </c>
      <c r="U54" t="e">
        <f t="shared" si="17"/>
        <v>#N/A</v>
      </c>
    </row>
    <row r="55" spans="1:21" ht="16.5" x14ac:dyDescent="0.3">
      <c r="A55">
        <v>5</v>
      </c>
      <c r="B55">
        <v>97270.557125700128</v>
      </c>
      <c r="C55">
        <v>97186.759078036528</v>
      </c>
      <c r="E55" t="e">
        <f>Calcolo!A57</f>
        <v>#N/A</v>
      </c>
      <c r="F55" s="60" t="e">
        <f t="shared" si="11"/>
        <v>#N/A</v>
      </c>
      <c r="G55" s="60" t="e">
        <f t="shared" si="9"/>
        <v>#N/A</v>
      </c>
      <c r="H55" s="60" t="e">
        <f>+F55</f>
        <v>#N/A</v>
      </c>
      <c r="I55" s="60">
        <v>1</v>
      </c>
      <c r="J55" s="60" t="e">
        <f t="shared" si="12"/>
        <v>#N/A</v>
      </c>
      <c r="K55" t="e">
        <f t="shared" si="13"/>
        <v>#N/A</v>
      </c>
      <c r="M55" t="e">
        <f>+Calcolo!A115</f>
        <v>#N/A</v>
      </c>
      <c r="N55" s="60" t="e">
        <f t="shared" si="14"/>
        <v>#N/A</v>
      </c>
      <c r="O55" s="60" t="e">
        <f t="shared" si="10"/>
        <v>#N/A</v>
      </c>
      <c r="P55" s="60" t="e">
        <f>+N55</f>
        <v>#N/A</v>
      </c>
      <c r="Q55" s="60">
        <v>1</v>
      </c>
      <c r="R55" s="60" t="e">
        <f t="shared" si="15"/>
        <v>#N/A</v>
      </c>
      <c r="S55" t="e">
        <f t="shared" si="16"/>
        <v>#N/A</v>
      </c>
      <c r="U55" t="e">
        <f t="shared" si="17"/>
        <v>#N/A</v>
      </c>
    </row>
    <row r="56" spans="1:21" ht="16.5" x14ac:dyDescent="0.3">
      <c r="A56">
        <v>6</v>
      </c>
      <c r="B56">
        <v>97242.124941852278</v>
      </c>
      <c r="C56">
        <v>97156.203560982394</v>
      </c>
      <c r="E56" t="e">
        <f>Calcolo!A58</f>
        <v>#N/A</v>
      </c>
      <c r="F56" s="60" t="e">
        <f t="shared" si="11"/>
        <v>#N/A</v>
      </c>
      <c r="G56" s="60" t="e">
        <f t="shared" si="9"/>
        <v>#N/A</v>
      </c>
      <c r="H56" s="60" t="e">
        <f t="shared" ref="H56:H103" si="18">+F56</f>
        <v>#N/A</v>
      </c>
      <c r="I56" s="60">
        <v>1</v>
      </c>
      <c r="J56" s="60" t="e">
        <f t="shared" si="12"/>
        <v>#N/A</v>
      </c>
      <c r="K56" t="e">
        <f t="shared" si="13"/>
        <v>#N/A</v>
      </c>
      <c r="M56" t="e">
        <f>+Calcolo!A116</f>
        <v>#N/A</v>
      </c>
      <c r="N56" s="60" t="e">
        <f t="shared" si="14"/>
        <v>#N/A</v>
      </c>
      <c r="O56" s="60" t="e">
        <f t="shared" si="10"/>
        <v>#N/A</v>
      </c>
      <c r="P56" s="60" t="e">
        <f t="shared" ref="P56:P103" si="19">+N56</f>
        <v>#N/A</v>
      </c>
      <c r="Q56" s="60">
        <v>1</v>
      </c>
      <c r="R56" s="60" t="e">
        <f t="shared" si="15"/>
        <v>#N/A</v>
      </c>
      <c r="S56" t="e">
        <f t="shared" si="16"/>
        <v>#N/A</v>
      </c>
      <c r="U56" t="e">
        <f t="shared" si="17"/>
        <v>#N/A</v>
      </c>
    </row>
    <row r="57" spans="1:21" ht="16.5" x14ac:dyDescent="0.3">
      <c r="A57">
        <v>7</v>
      </c>
      <c r="B57">
        <v>97213.701068731767</v>
      </c>
      <c r="C57">
        <v>97133.138678257019</v>
      </c>
      <c r="E57" t="e">
        <f>Calcolo!A59</f>
        <v>#N/A</v>
      </c>
      <c r="F57" s="60" t="e">
        <f t="shared" si="11"/>
        <v>#N/A</v>
      </c>
      <c r="G57" s="60" t="e">
        <f t="shared" si="9"/>
        <v>#N/A</v>
      </c>
      <c r="H57" s="60" t="e">
        <f t="shared" si="18"/>
        <v>#N/A</v>
      </c>
      <c r="I57" s="60">
        <v>1</v>
      </c>
      <c r="J57" s="60" t="e">
        <f t="shared" si="12"/>
        <v>#N/A</v>
      </c>
      <c r="K57" t="e">
        <f t="shared" si="13"/>
        <v>#N/A</v>
      </c>
      <c r="M57" t="e">
        <f>+Calcolo!A117</f>
        <v>#N/A</v>
      </c>
      <c r="N57" s="60" t="e">
        <f t="shared" si="14"/>
        <v>#N/A</v>
      </c>
      <c r="O57" s="60" t="e">
        <f t="shared" si="10"/>
        <v>#N/A</v>
      </c>
      <c r="P57" s="60" t="e">
        <f t="shared" si="19"/>
        <v>#N/A</v>
      </c>
      <c r="Q57" s="60">
        <v>1</v>
      </c>
      <c r="R57" s="60" t="e">
        <f t="shared" si="15"/>
        <v>#N/A</v>
      </c>
      <c r="S57" t="e">
        <f t="shared" si="16"/>
        <v>#N/A</v>
      </c>
      <c r="U57" t="e">
        <f t="shared" si="17"/>
        <v>#N/A</v>
      </c>
    </row>
    <row r="58" spans="1:21" ht="16.5" x14ac:dyDescent="0.3">
      <c r="A58">
        <v>8</v>
      </c>
      <c r="B58">
        <v>97190.360059105165</v>
      </c>
      <c r="C58">
        <v>97115.683853236536</v>
      </c>
      <c r="E58" t="e">
        <f>Calcolo!A60</f>
        <v>#N/A</v>
      </c>
      <c r="F58" s="60" t="e">
        <f t="shared" si="11"/>
        <v>#N/A</v>
      </c>
      <c r="G58" s="60" t="e">
        <f t="shared" si="9"/>
        <v>#N/A</v>
      </c>
      <c r="H58" s="60" t="e">
        <f t="shared" si="18"/>
        <v>#N/A</v>
      </c>
      <c r="I58" s="60">
        <v>1</v>
      </c>
      <c r="J58" s="60" t="e">
        <f t="shared" si="12"/>
        <v>#N/A</v>
      </c>
      <c r="K58" t="e">
        <f t="shared" si="13"/>
        <v>#N/A</v>
      </c>
      <c r="M58" t="e">
        <f>+Calcolo!A118</f>
        <v>#N/A</v>
      </c>
      <c r="N58" s="60" t="e">
        <f t="shared" si="14"/>
        <v>#N/A</v>
      </c>
      <c r="O58" s="60" t="e">
        <f t="shared" si="10"/>
        <v>#N/A</v>
      </c>
      <c r="P58" s="60" t="e">
        <f t="shared" si="19"/>
        <v>#N/A</v>
      </c>
      <c r="Q58" s="60">
        <v>1</v>
      </c>
      <c r="R58" s="60" t="e">
        <f t="shared" si="15"/>
        <v>#N/A</v>
      </c>
      <c r="S58" t="e">
        <f t="shared" si="16"/>
        <v>#N/A</v>
      </c>
      <c r="U58" t="e">
        <f t="shared" si="17"/>
        <v>#N/A</v>
      </c>
    </row>
    <row r="59" spans="1:21" ht="16.5" x14ac:dyDescent="0.3">
      <c r="A59">
        <v>9</v>
      </c>
      <c r="B59">
        <v>97166.519263782669</v>
      </c>
      <c r="C59">
        <v>97100.106497546483</v>
      </c>
      <c r="E59" t="e">
        <f>Calcolo!A61</f>
        <v>#N/A</v>
      </c>
      <c r="F59" s="60" t="e">
        <f t="shared" si="11"/>
        <v>#N/A</v>
      </c>
      <c r="G59" s="60" t="e">
        <f t="shared" si="9"/>
        <v>#N/A</v>
      </c>
      <c r="H59" s="60" t="e">
        <f t="shared" si="18"/>
        <v>#N/A</v>
      </c>
      <c r="I59" s="60">
        <v>1</v>
      </c>
      <c r="J59" s="60" t="e">
        <f t="shared" si="12"/>
        <v>#N/A</v>
      </c>
      <c r="K59" t="e">
        <f t="shared" si="13"/>
        <v>#N/A</v>
      </c>
      <c r="M59" t="e">
        <f>+Calcolo!A119</f>
        <v>#N/A</v>
      </c>
      <c r="N59" s="60" t="e">
        <f t="shared" si="14"/>
        <v>#N/A</v>
      </c>
      <c r="O59" s="60" t="e">
        <f t="shared" si="10"/>
        <v>#N/A</v>
      </c>
      <c r="P59" s="60" t="e">
        <f t="shared" si="19"/>
        <v>#N/A</v>
      </c>
      <c r="Q59" s="60">
        <v>1</v>
      </c>
      <c r="R59" s="60" t="e">
        <f t="shared" si="15"/>
        <v>#N/A</v>
      </c>
      <c r="S59" t="e">
        <f t="shared" si="16"/>
        <v>#N/A</v>
      </c>
      <c r="U59" t="e">
        <f t="shared" si="17"/>
        <v>#N/A</v>
      </c>
    </row>
    <row r="60" spans="1:21" ht="16.5" x14ac:dyDescent="0.3">
      <c r="A60">
        <v>10</v>
      </c>
      <c r="B60">
        <v>97146.230894560387</v>
      </c>
      <c r="C60">
        <v>97085.153081145865</v>
      </c>
      <c r="E60" t="e">
        <f>Calcolo!A62</f>
        <v>#N/A</v>
      </c>
      <c r="F60" s="60" t="e">
        <f t="shared" si="11"/>
        <v>#N/A</v>
      </c>
      <c r="G60" s="60" t="e">
        <f t="shared" si="9"/>
        <v>#N/A</v>
      </c>
      <c r="H60" s="60" t="e">
        <f t="shared" si="18"/>
        <v>#N/A</v>
      </c>
      <c r="I60" s="60" t="e">
        <f>+H60</f>
        <v>#N/A</v>
      </c>
      <c r="J60" s="60" t="e">
        <f t="shared" si="12"/>
        <v>#N/A</v>
      </c>
      <c r="K60" t="e">
        <f t="shared" si="13"/>
        <v>#N/A</v>
      </c>
      <c r="M60" t="e">
        <f>+Calcolo!A120</f>
        <v>#N/A</v>
      </c>
      <c r="N60" s="60" t="e">
        <f t="shared" si="14"/>
        <v>#N/A</v>
      </c>
      <c r="O60" s="60" t="e">
        <f t="shared" si="10"/>
        <v>#N/A</v>
      </c>
      <c r="P60" s="60" t="e">
        <f t="shared" si="19"/>
        <v>#N/A</v>
      </c>
      <c r="Q60" s="60" t="e">
        <f>+P60</f>
        <v>#N/A</v>
      </c>
      <c r="R60" s="60" t="e">
        <f t="shared" si="15"/>
        <v>#N/A</v>
      </c>
      <c r="S60" t="e">
        <f t="shared" si="16"/>
        <v>#N/A</v>
      </c>
      <c r="U60" t="e">
        <f t="shared" si="17"/>
        <v>#N/A</v>
      </c>
    </row>
    <row r="61" spans="1:21" ht="16.5" x14ac:dyDescent="0.3">
      <c r="A61">
        <v>11</v>
      </c>
      <c r="B61">
        <v>97127.471957374655</v>
      </c>
      <c r="C61">
        <v>97067.706879137186</v>
      </c>
      <c r="E61" t="e">
        <f>Calcolo!A63</f>
        <v>#N/A</v>
      </c>
      <c r="F61" s="60" t="e">
        <f t="shared" si="11"/>
        <v>#N/A</v>
      </c>
      <c r="G61" s="60" t="e">
        <f t="shared" si="9"/>
        <v>#N/A</v>
      </c>
      <c r="H61" s="60" t="e">
        <f t="shared" si="18"/>
        <v>#N/A</v>
      </c>
      <c r="I61" s="60" t="e">
        <f t="shared" ref="I61:I103" si="20">+H61</f>
        <v>#N/A</v>
      </c>
      <c r="J61" s="60" t="e">
        <f t="shared" si="12"/>
        <v>#N/A</v>
      </c>
      <c r="K61" t="e">
        <f t="shared" si="13"/>
        <v>#N/A</v>
      </c>
      <c r="M61" t="e">
        <f>+Calcolo!A121</f>
        <v>#N/A</v>
      </c>
      <c r="N61" s="60" t="e">
        <f t="shared" si="14"/>
        <v>#N/A</v>
      </c>
      <c r="O61" s="60" t="e">
        <f t="shared" si="10"/>
        <v>#N/A</v>
      </c>
      <c r="P61" s="60" t="e">
        <f t="shared" si="19"/>
        <v>#N/A</v>
      </c>
      <c r="Q61" s="60" t="e">
        <f t="shared" ref="Q61:Q103" si="21">+P61</f>
        <v>#N/A</v>
      </c>
      <c r="R61" s="60" t="e">
        <f t="shared" si="15"/>
        <v>#N/A</v>
      </c>
      <c r="S61" t="e">
        <f t="shared" si="16"/>
        <v>#N/A</v>
      </c>
      <c r="U61" t="e">
        <f t="shared" si="17"/>
        <v>#N/A</v>
      </c>
    </row>
    <row r="62" spans="1:21" ht="16.5" x14ac:dyDescent="0.3">
      <c r="A62">
        <v>12</v>
      </c>
      <c r="B62">
        <v>97105.676552667413</v>
      </c>
      <c r="C62">
        <v>97052.758452277805</v>
      </c>
      <c r="E62" t="e">
        <f>Calcolo!A64</f>
        <v>#N/A</v>
      </c>
      <c r="F62" s="60" t="e">
        <f t="shared" si="11"/>
        <v>#N/A</v>
      </c>
      <c r="G62" s="60" t="e">
        <f t="shared" si="9"/>
        <v>#N/A</v>
      </c>
      <c r="H62" s="60" t="e">
        <f t="shared" si="18"/>
        <v>#N/A</v>
      </c>
      <c r="I62" s="60" t="e">
        <f t="shared" si="20"/>
        <v>#N/A</v>
      </c>
      <c r="J62" s="60" t="e">
        <f t="shared" si="12"/>
        <v>#N/A</v>
      </c>
      <c r="K62" t="e">
        <f t="shared" si="13"/>
        <v>#N/A</v>
      </c>
      <c r="M62" t="e">
        <f>+Calcolo!A122</f>
        <v>#N/A</v>
      </c>
      <c r="N62" s="60" t="e">
        <f t="shared" si="14"/>
        <v>#N/A</v>
      </c>
      <c r="O62" s="60" t="e">
        <f t="shared" si="10"/>
        <v>#N/A</v>
      </c>
      <c r="P62" s="60" t="e">
        <f t="shared" si="19"/>
        <v>#N/A</v>
      </c>
      <c r="Q62" s="60" t="e">
        <f t="shared" si="21"/>
        <v>#N/A</v>
      </c>
      <c r="R62" s="60" t="e">
        <f t="shared" si="15"/>
        <v>#N/A</v>
      </c>
      <c r="S62" t="e">
        <f t="shared" si="16"/>
        <v>#N/A</v>
      </c>
      <c r="U62" t="e">
        <f t="shared" si="17"/>
        <v>#N/A</v>
      </c>
    </row>
    <row r="63" spans="1:21" ht="16.5" x14ac:dyDescent="0.3">
      <c r="A63">
        <v>13</v>
      </c>
      <c r="B63">
        <v>97085.410597970884</v>
      </c>
      <c r="C63">
        <v>97037.734685269388</v>
      </c>
      <c r="E63" t="e">
        <f>Calcolo!A65</f>
        <v>#N/A</v>
      </c>
      <c r="F63" s="60" t="e">
        <f t="shared" si="11"/>
        <v>#N/A</v>
      </c>
      <c r="G63" s="60" t="e">
        <f t="shared" si="9"/>
        <v>#N/A</v>
      </c>
      <c r="H63" s="60" t="e">
        <f t="shared" si="18"/>
        <v>#N/A</v>
      </c>
      <c r="I63" s="60" t="e">
        <f t="shared" si="20"/>
        <v>#N/A</v>
      </c>
      <c r="J63" s="60" t="e">
        <f t="shared" si="12"/>
        <v>#N/A</v>
      </c>
      <c r="K63" t="e">
        <f t="shared" si="13"/>
        <v>#N/A</v>
      </c>
      <c r="M63" t="e">
        <f>+Calcolo!A123</f>
        <v>#N/A</v>
      </c>
      <c r="N63" s="60" t="e">
        <f t="shared" si="14"/>
        <v>#N/A</v>
      </c>
      <c r="O63" s="60" t="e">
        <f t="shared" si="10"/>
        <v>#N/A</v>
      </c>
      <c r="P63" s="60" t="e">
        <f t="shared" si="19"/>
        <v>#N/A</v>
      </c>
      <c r="Q63" s="60" t="e">
        <f t="shared" si="21"/>
        <v>#N/A</v>
      </c>
      <c r="R63" s="60" t="e">
        <f t="shared" si="15"/>
        <v>#N/A</v>
      </c>
      <c r="S63" t="e">
        <f t="shared" si="16"/>
        <v>#N/A</v>
      </c>
      <c r="U63" t="e">
        <f t="shared" si="17"/>
        <v>#N/A</v>
      </c>
    </row>
    <row r="64" spans="1:21" ht="16.5" x14ac:dyDescent="0.3">
      <c r="A64">
        <v>14</v>
      </c>
      <c r="B64">
        <v>97062.24601900221</v>
      </c>
      <c r="C64">
        <v>97021.820496781002</v>
      </c>
      <c r="E64" t="e">
        <f>Calcolo!A66</f>
        <v>#N/A</v>
      </c>
      <c r="F64" s="60" t="e">
        <f t="shared" si="11"/>
        <v>#N/A</v>
      </c>
      <c r="G64" s="60" t="e">
        <f t="shared" si="9"/>
        <v>#N/A</v>
      </c>
      <c r="H64" s="60" t="e">
        <f t="shared" si="18"/>
        <v>#N/A</v>
      </c>
      <c r="I64" s="60" t="e">
        <f t="shared" si="20"/>
        <v>#N/A</v>
      </c>
      <c r="J64" s="60" t="e">
        <f t="shared" si="12"/>
        <v>#N/A</v>
      </c>
      <c r="K64" t="e">
        <f t="shared" si="13"/>
        <v>#N/A</v>
      </c>
      <c r="M64" t="e">
        <f>+Calcolo!A124</f>
        <v>#N/A</v>
      </c>
      <c r="N64" s="60" t="e">
        <f t="shared" si="14"/>
        <v>#N/A</v>
      </c>
      <c r="O64" s="60" t="e">
        <f t="shared" si="10"/>
        <v>#N/A</v>
      </c>
      <c r="P64" s="60" t="e">
        <f t="shared" si="19"/>
        <v>#N/A</v>
      </c>
      <c r="Q64" s="60" t="e">
        <f t="shared" si="21"/>
        <v>#N/A</v>
      </c>
      <c r="R64" s="60" t="e">
        <f t="shared" si="15"/>
        <v>#N/A</v>
      </c>
      <c r="S64" t="e">
        <f t="shared" si="16"/>
        <v>#N/A</v>
      </c>
      <c r="U64" t="e">
        <f t="shared" si="17"/>
        <v>#N/A</v>
      </c>
    </row>
    <row r="65" spans="1:21" ht="16.5" x14ac:dyDescent="0.3">
      <c r="A65">
        <v>15</v>
      </c>
      <c r="B65">
        <v>97034.738578480421</v>
      </c>
      <c r="C65">
        <v>97004.793167283817</v>
      </c>
      <c r="E65" t="e">
        <f>Calcolo!A67</f>
        <v>#N/A</v>
      </c>
      <c r="F65" s="60" t="e">
        <f t="shared" si="11"/>
        <v>#N/A</v>
      </c>
      <c r="G65" s="60" t="e">
        <f t="shared" si="9"/>
        <v>#N/A</v>
      </c>
      <c r="H65" s="60" t="e">
        <f t="shared" si="18"/>
        <v>#N/A</v>
      </c>
      <c r="I65" s="60" t="e">
        <f t="shared" si="20"/>
        <v>#N/A</v>
      </c>
      <c r="J65" s="60" t="e">
        <f t="shared" si="12"/>
        <v>#N/A</v>
      </c>
      <c r="K65" t="e">
        <f t="shared" si="13"/>
        <v>#N/A</v>
      </c>
      <c r="M65" t="e">
        <f>+Calcolo!A125</f>
        <v>#N/A</v>
      </c>
      <c r="N65" s="60" t="e">
        <f t="shared" si="14"/>
        <v>#N/A</v>
      </c>
      <c r="O65" s="60" t="e">
        <f t="shared" si="10"/>
        <v>#N/A</v>
      </c>
      <c r="P65" s="60" t="e">
        <f t="shared" si="19"/>
        <v>#N/A</v>
      </c>
      <c r="Q65" s="60" t="e">
        <f t="shared" si="21"/>
        <v>#N/A</v>
      </c>
      <c r="R65" s="60" t="e">
        <f t="shared" si="15"/>
        <v>#N/A</v>
      </c>
      <c r="S65" t="e">
        <f t="shared" si="16"/>
        <v>#N/A</v>
      </c>
      <c r="U65" t="e">
        <f t="shared" si="17"/>
        <v>#N/A</v>
      </c>
    </row>
    <row r="66" spans="1:21" x14ac:dyDescent="0.25">
      <c r="A66">
        <v>16</v>
      </c>
      <c r="B66">
        <v>97000.805530399521</v>
      </c>
      <c r="C66">
        <v>96985.80932926097</v>
      </c>
      <c r="E66" t="e">
        <f>Calcolo!A68</f>
        <v>#N/A</v>
      </c>
      <c r="F66" s="60" t="e">
        <f t="shared" si="11"/>
        <v>#N/A</v>
      </c>
      <c r="G66" s="60" t="e">
        <f t="shared" si="9"/>
        <v>#N/A</v>
      </c>
      <c r="H66" s="60" t="e">
        <f t="shared" si="18"/>
        <v>#N/A</v>
      </c>
      <c r="I66" s="60" t="e">
        <f t="shared" si="20"/>
        <v>#N/A</v>
      </c>
      <c r="J66" s="60" t="e">
        <f t="shared" si="12"/>
        <v>#N/A</v>
      </c>
      <c r="K66" t="e">
        <f t="shared" si="13"/>
        <v>#N/A</v>
      </c>
      <c r="M66" t="e">
        <f>+Calcolo!A126</f>
        <v>#N/A</v>
      </c>
      <c r="N66" s="60" t="e">
        <f t="shared" si="14"/>
        <v>#N/A</v>
      </c>
      <c r="O66" s="60" t="e">
        <f t="shared" si="10"/>
        <v>#N/A</v>
      </c>
      <c r="P66" s="60" t="e">
        <f t="shared" si="19"/>
        <v>#N/A</v>
      </c>
      <c r="Q66" s="60" t="e">
        <f t="shared" si="21"/>
        <v>#N/A</v>
      </c>
      <c r="R66" s="60" t="e">
        <f t="shared" si="15"/>
        <v>#N/A</v>
      </c>
      <c r="S66" t="e">
        <f t="shared" si="16"/>
        <v>#N/A</v>
      </c>
      <c r="U66" t="e">
        <f t="shared" si="17"/>
        <v>#N/A</v>
      </c>
    </row>
    <row r="67" spans="1:21" x14ac:dyDescent="0.25">
      <c r="A67">
        <v>17</v>
      </c>
      <c r="B67">
        <v>96960.210693285044</v>
      </c>
      <c r="C67">
        <v>96966.577043270983</v>
      </c>
      <c r="E67" t="e">
        <f>Calcolo!A69</f>
        <v>#N/A</v>
      </c>
      <c r="F67" s="60" t="e">
        <f t="shared" si="11"/>
        <v>#N/A</v>
      </c>
      <c r="G67" s="60" t="e">
        <f t="shared" si="9"/>
        <v>#N/A</v>
      </c>
      <c r="H67" s="60" t="e">
        <f t="shared" si="18"/>
        <v>#N/A</v>
      </c>
      <c r="I67" s="60" t="e">
        <f t="shared" si="20"/>
        <v>#N/A</v>
      </c>
      <c r="J67" s="60" t="e">
        <f t="shared" si="12"/>
        <v>#N/A</v>
      </c>
      <c r="K67" t="e">
        <f t="shared" si="13"/>
        <v>#N/A</v>
      </c>
      <c r="M67" t="e">
        <f>+Calcolo!A127</f>
        <v>#N/A</v>
      </c>
      <c r="N67" s="60" t="e">
        <f t="shared" si="14"/>
        <v>#N/A</v>
      </c>
      <c r="O67" s="60" t="e">
        <f t="shared" si="10"/>
        <v>#N/A</v>
      </c>
      <c r="P67" s="60" t="e">
        <f t="shared" si="19"/>
        <v>#N/A</v>
      </c>
      <c r="Q67" s="60" t="e">
        <f t="shared" si="21"/>
        <v>#N/A</v>
      </c>
      <c r="R67" s="60" t="e">
        <f t="shared" si="15"/>
        <v>#N/A</v>
      </c>
      <c r="S67" t="e">
        <f t="shared" si="16"/>
        <v>#N/A</v>
      </c>
      <c r="U67" t="e">
        <f t="shared" si="17"/>
        <v>#N/A</v>
      </c>
    </row>
    <row r="68" spans="1:21" x14ac:dyDescent="0.25">
      <c r="A68">
        <v>18</v>
      </c>
      <c r="B68">
        <v>96913.74736032082</v>
      </c>
      <c r="C68">
        <v>96946.892828131211</v>
      </c>
      <c r="E68" t="e">
        <f>Calcolo!A70</f>
        <v>#N/A</v>
      </c>
      <c r="F68" s="60" t="e">
        <f t="shared" si="11"/>
        <v>#N/A</v>
      </c>
      <c r="G68" s="60" t="e">
        <f t="shared" si="9"/>
        <v>#N/A</v>
      </c>
      <c r="H68" s="60" t="e">
        <f t="shared" si="18"/>
        <v>#N/A</v>
      </c>
      <c r="I68" s="60" t="e">
        <f t="shared" si="20"/>
        <v>#N/A</v>
      </c>
      <c r="J68" s="60" t="e">
        <f t="shared" si="12"/>
        <v>#N/A</v>
      </c>
      <c r="K68" t="e">
        <f t="shared" si="13"/>
        <v>#N/A</v>
      </c>
      <c r="M68" t="e">
        <f>+Calcolo!A128</f>
        <v>#N/A</v>
      </c>
      <c r="N68" s="60" t="e">
        <f t="shared" si="14"/>
        <v>#N/A</v>
      </c>
      <c r="O68" s="60" t="e">
        <f t="shared" si="10"/>
        <v>#N/A</v>
      </c>
      <c r="P68" s="60" t="e">
        <f t="shared" si="19"/>
        <v>#N/A</v>
      </c>
      <c r="Q68" s="60" t="e">
        <f t="shared" si="21"/>
        <v>#N/A</v>
      </c>
      <c r="R68" s="60" t="e">
        <f t="shared" si="15"/>
        <v>#N/A</v>
      </c>
      <c r="S68" t="e">
        <f t="shared" si="16"/>
        <v>#N/A</v>
      </c>
      <c r="U68" t="e">
        <f t="shared" si="17"/>
        <v>#N/A</v>
      </c>
    </row>
    <row r="69" spans="1:21" x14ac:dyDescent="0.25">
      <c r="A69">
        <v>19</v>
      </c>
      <c r="B69">
        <v>96861.472084994661</v>
      </c>
      <c r="C69">
        <v>96926.514591258732</v>
      </c>
      <c r="E69" t="e">
        <f>Calcolo!A71</f>
        <v>#N/A</v>
      </c>
      <c r="F69" s="60" t="e">
        <f t="shared" si="11"/>
        <v>#N/A</v>
      </c>
      <c r="G69" s="60" t="e">
        <f t="shared" si="9"/>
        <v>#N/A</v>
      </c>
      <c r="H69" s="60" t="e">
        <f t="shared" si="18"/>
        <v>#N/A</v>
      </c>
      <c r="I69" s="60" t="e">
        <f t="shared" si="20"/>
        <v>#N/A</v>
      </c>
      <c r="J69" s="60" t="e">
        <f t="shared" si="12"/>
        <v>#N/A</v>
      </c>
      <c r="K69" t="e">
        <f t="shared" si="13"/>
        <v>#N/A</v>
      </c>
      <c r="M69" t="e">
        <f>+Calcolo!A129</f>
        <v>#N/A</v>
      </c>
      <c r="N69" s="60" t="e">
        <f t="shared" si="14"/>
        <v>#N/A</v>
      </c>
      <c r="O69" s="60" t="e">
        <f t="shared" si="10"/>
        <v>#N/A</v>
      </c>
      <c r="P69" s="60" t="e">
        <f t="shared" si="19"/>
        <v>#N/A</v>
      </c>
      <c r="Q69" s="60" t="e">
        <f t="shared" si="21"/>
        <v>#N/A</v>
      </c>
      <c r="R69" s="60" t="e">
        <f t="shared" si="15"/>
        <v>#N/A</v>
      </c>
      <c r="S69" t="e">
        <f t="shared" si="16"/>
        <v>#N/A</v>
      </c>
      <c r="U69" t="e">
        <f t="shared" si="17"/>
        <v>#N/A</v>
      </c>
    </row>
    <row r="70" spans="1:21" x14ac:dyDescent="0.25">
      <c r="A70">
        <v>20</v>
      </c>
      <c r="B70">
        <v>96807.210288332644</v>
      </c>
      <c r="C70">
        <v>96904.832129944669</v>
      </c>
      <c r="E70" t="e">
        <f>Calcolo!A72</f>
        <v>#N/A</v>
      </c>
      <c r="F70" s="60" t="e">
        <f t="shared" si="11"/>
        <v>#N/A</v>
      </c>
      <c r="G70" s="60" t="e">
        <f t="shared" si="9"/>
        <v>#N/A</v>
      </c>
      <c r="H70" s="60" t="e">
        <f t="shared" si="18"/>
        <v>#N/A</v>
      </c>
      <c r="I70" s="60" t="e">
        <f t="shared" si="20"/>
        <v>#N/A</v>
      </c>
      <c r="J70" s="60" t="e">
        <f t="shared" si="12"/>
        <v>#N/A</v>
      </c>
      <c r="K70" t="e">
        <f t="shared" si="13"/>
        <v>#N/A</v>
      </c>
      <c r="M70" t="e">
        <f>+Calcolo!A130</f>
        <v>#N/A</v>
      </c>
      <c r="N70" s="60" t="e">
        <f t="shared" si="14"/>
        <v>#N/A</v>
      </c>
      <c r="O70" s="60" t="e">
        <f t="shared" si="10"/>
        <v>#N/A</v>
      </c>
      <c r="P70" s="60" t="e">
        <f t="shared" si="19"/>
        <v>#N/A</v>
      </c>
      <c r="Q70" s="60" t="e">
        <f t="shared" si="21"/>
        <v>#N/A</v>
      </c>
      <c r="R70" s="60" t="e">
        <f t="shared" si="15"/>
        <v>#N/A</v>
      </c>
      <c r="S70" t="e">
        <f t="shared" si="16"/>
        <v>#N/A</v>
      </c>
      <c r="U70" t="e">
        <f t="shared" si="17"/>
        <v>#N/A</v>
      </c>
    </row>
    <row r="71" spans="1:21" x14ac:dyDescent="0.25">
      <c r="A71">
        <v>21</v>
      </c>
      <c r="B71">
        <v>96755.660448854105</v>
      </c>
      <c r="C71">
        <v>96883.445233493592</v>
      </c>
      <c r="E71" t="e">
        <f>Calcolo!A73</f>
        <v>#N/A</v>
      </c>
      <c r="F71" s="60" t="e">
        <f t="shared" si="11"/>
        <v>#N/A</v>
      </c>
      <c r="G71" s="60" t="e">
        <f t="shared" si="9"/>
        <v>#N/A</v>
      </c>
      <c r="H71" s="60" t="e">
        <f t="shared" si="18"/>
        <v>#N/A</v>
      </c>
      <c r="I71" s="60" t="e">
        <f t="shared" si="20"/>
        <v>#N/A</v>
      </c>
      <c r="J71" s="60" t="e">
        <f t="shared" si="12"/>
        <v>#N/A</v>
      </c>
      <c r="K71" t="e">
        <f t="shared" si="13"/>
        <v>#N/A</v>
      </c>
      <c r="M71" t="e">
        <f>+Calcolo!A131</f>
        <v>#N/A</v>
      </c>
      <c r="N71" s="60" t="e">
        <f t="shared" si="14"/>
        <v>#N/A</v>
      </c>
      <c r="O71" s="60" t="e">
        <f t="shared" si="10"/>
        <v>#N/A</v>
      </c>
      <c r="P71" s="60" t="e">
        <f t="shared" si="19"/>
        <v>#N/A</v>
      </c>
      <c r="Q71" s="60" t="e">
        <f t="shared" si="21"/>
        <v>#N/A</v>
      </c>
      <c r="R71" s="60" t="e">
        <f t="shared" si="15"/>
        <v>#N/A</v>
      </c>
      <c r="S71" t="e">
        <f t="shared" si="16"/>
        <v>#N/A</v>
      </c>
      <c r="U71" t="e">
        <f t="shared" si="17"/>
        <v>#N/A</v>
      </c>
    </row>
    <row r="72" spans="1:21" x14ac:dyDescent="0.25">
      <c r="A72">
        <v>22</v>
      </c>
      <c r="B72">
        <v>96704.757295891963</v>
      </c>
      <c r="C72">
        <v>96863.487243775482</v>
      </c>
      <c r="E72" t="e">
        <f>Calcolo!A74</f>
        <v>#N/A</v>
      </c>
      <c r="F72" s="60" t="e">
        <f t="shared" si="11"/>
        <v>#N/A</v>
      </c>
      <c r="G72" s="60" t="e">
        <f t="shared" si="9"/>
        <v>#N/A</v>
      </c>
      <c r="H72" s="60" t="e">
        <f t="shared" si="18"/>
        <v>#N/A</v>
      </c>
      <c r="I72" s="60" t="e">
        <f t="shared" si="20"/>
        <v>#N/A</v>
      </c>
      <c r="J72" s="60" t="e">
        <f t="shared" si="12"/>
        <v>#N/A</v>
      </c>
      <c r="K72" t="e">
        <f t="shared" si="13"/>
        <v>#N/A</v>
      </c>
      <c r="M72" t="e">
        <f>+Calcolo!A132</f>
        <v>#N/A</v>
      </c>
      <c r="N72" s="60" t="e">
        <f t="shared" si="14"/>
        <v>#N/A</v>
      </c>
      <c r="O72" s="60" t="e">
        <f t="shared" si="10"/>
        <v>#N/A</v>
      </c>
      <c r="P72" s="60" t="e">
        <f t="shared" si="19"/>
        <v>#N/A</v>
      </c>
      <c r="Q72" s="60" t="e">
        <f t="shared" si="21"/>
        <v>#N/A</v>
      </c>
      <c r="R72" s="60" t="e">
        <f t="shared" si="15"/>
        <v>#N/A</v>
      </c>
      <c r="S72" t="e">
        <f t="shared" si="16"/>
        <v>#N/A</v>
      </c>
      <c r="U72" t="e">
        <f t="shared" si="17"/>
        <v>#N/A</v>
      </c>
    </row>
    <row r="73" spans="1:21" x14ac:dyDescent="0.25">
      <c r="A73">
        <v>23</v>
      </c>
      <c r="B73">
        <v>96654.702913515604</v>
      </c>
      <c r="C73">
        <v>96844.347018696106</v>
      </c>
      <c r="E73" t="e">
        <f>Calcolo!A75</f>
        <v>#N/A</v>
      </c>
      <c r="F73" s="60" t="e">
        <f t="shared" si="11"/>
        <v>#N/A</v>
      </c>
      <c r="G73" s="60" t="e">
        <f t="shared" si="9"/>
        <v>#N/A</v>
      </c>
      <c r="H73" s="60" t="e">
        <f t="shared" si="18"/>
        <v>#N/A</v>
      </c>
      <c r="I73" s="60" t="e">
        <f t="shared" si="20"/>
        <v>#N/A</v>
      </c>
      <c r="J73" s="60" t="e">
        <f t="shared" si="12"/>
        <v>#N/A</v>
      </c>
      <c r="K73" t="e">
        <f t="shared" si="13"/>
        <v>#N/A</v>
      </c>
      <c r="M73" t="e">
        <f>+Calcolo!A133</f>
        <v>#N/A</v>
      </c>
      <c r="N73" s="60" t="e">
        <f t="shared" si="14"/>
        <v>#N/A</v>
      </c>
      <c r="O73" s="60" t="e">
        <f t="shared" si="10"/>
        <v>#N/A</v>
      </c>
      <c r="P73" s="60" t="e">
        <f t="shared" si="19"/>
        <v>#N/A</v>
      </c>
      <c r="Q73" s="60" t="e">
        <f t="shared" si="21"/>
        <v>#N/A</v>
      </c>
      <c r="R73" s="60" t="e">
        <f t="shared" si="15"/>
        <v>#N/A</v>
      </c>
      <c r="S73" t="e">
        <f t="shared" si="16"/>
        <v>#N/A</v>
      </c>
      <c r="U73" t="e">
        <f t="shared" si="17"/>
        <v>#N/A</v>
      </c>
    </row>
    <row r="74" spans="1:21" x14ac:dyDescent="0.25">
      <c r="A74">
        <v>24</v>
      </c>
      <c r="B74">
        <v>96605.56366255437</v>
      </c>
      <c r="C74">
        <v>96824.135603473303</v>
      </c>
      <c r="E74" t="e">
        <f>Calcolo!A76</f>
        <v>#N/A</v>
      </c>
      <c r="F74" s="60" t="e">
        <f t="shared" si="11"/>
        <v>#N/A</v>
      </c>
      <c r="G74" s="60" t="e">
        <f t="shared" si="9"/>
        <v>#N/A</v>
      </c>
      <c r="H74" s="60" t="e">
        <f t="shared" si="18"/>
        <v>#N/A</v>
      </c>
      <c r="I74" s="60" t="e">
        <f t="shared" si="20"/>
        <v>#N/A</v>
      </c>
      <c r="J74" s="60" t="e">
        <f t="shared" si="12"/>
        <v>#N/A</v>
      </c>
      <c r="K74" t="e">
        <f t="shared" si="13"/>
        <v>#N/A</v>
      </c>
      <c r="M74" t="e">
        <f>+Calcolo!A134</f>
        <v>#N/A</v>
      </c>
      <c r="N74" s="60" t="e">
        <f t="shared" si="14"/>
        <v>#N/A</v>
      </c>
      <c r="O74" s="60" t="e">
        <f t="shared" si="10"/>
        <v>#N/A</v>
      </c>
      <c r="P74" s="60" t="e">
        <f t="shared" si="19"/>
        <v>#N/A</v>
      </c>
      <c r="Q74" s="60" t="e">
        <f t="shared" si="21"/>
        <v>#N/A</v>
      </c>
      <c r="R74" s="60" t="e">
        <f t="shared" si="15"/>
        <v>#N/A</v>
      </c>
      <c r="S74" t="e">
        <f t="shared" si="16"/>
        <v>#N/A</v>
      </c>
      <c r="U74" t="e">
        <f t="shared" si="17"/>
        <v>#N/A</v>
      </c>
    </row>
    <row r="75" spans="1:21" x14ac:dyDescent="0.25">
      <c r="A75">
        <v>25</v>
      </c>
      <c r="B75">
        <v>96558.033725232395</v>
      </c>
      <c r="C75">
        <v>96803.250637423625</v>
      </c>
      <c r="E75" t="e">
        <f>Calcolo!A77</f>
        <v>#N/A</v>
      </c>
      <c r="F75" s="60" t="e">
        <f t="shared" si="11"/>
        <v>#N/A</v>
      </c>
      <c r="G75" s="60" t="e">
        <f t="shared" si="9"/>
        <v>#N/A</v>
      </c>
      <c r="H75" s="60" t="e">
        <f t="shared" si="18"/>
        <v>#N/A</v>
      </c>
      <c r="I75" s="60" t="e">
        <f t="shared" si="20"/>
        <v>#N/A</v>
      </c>
      <c r="J75" s="60" t="e">
        <f t="shared" si="12"/>
        <v>#N/A</v>
      </c>
      <c r="K75" t="e">
        <f t="shared" si="13"/>
        <v>#N/A</v>
      </c>
      <c r="M75" t="e">
        <f>+Calcolo!A135</f>
        <v>#N/A</v>
      </c>
      <c r="N75" s="60" t="e">
        <f t="shared" si="14"/>
        <v>#N/A</v>
      </c>
      <c r="O75" s="60" t="e">
        <f t="shared" si="10"/>
        <v>#N/A</v>
      </c>
      <c r="P75" s="60" t="e">
        <f t="shared" si="19"/>
        <v>#N/A</v>
      </c>
      <c r="Q75" s="60" t="e">
        <f t="shared" si="21"/>
        <v>#N/A</v>
      </c>
      <c r="R75" s="60" t="e">
        <f t="shared" si="15"/>
        <v>#N/A</v>
      </c>
      <c r="S75" t="e">
        <f t="shared" si="16"/>
        <v>#N/A</v>
      </c>
      <c r="U75" t="e">
        <f t="shared" si="17"/>
        <v>#N/A</v>
      </c>
    </row>
    <row r="76" spans="1:21" x14ac:dyDescent="0.25">
      <c r="A76">
        <v>26</v>
      </c>
      <c r="B76">
        <v>96509.14639275732</v>
      </c>
      <c r="C76">
        <v>96782.166889434797</v>
      </c>
      <c r="E76" t="e">
        <f>Calcolo!A78</f>
        <v>#N/A</v>
      </c>
      <c r="F76" s="60" t="e">
        <f t="shared" si="11"/>
        <v>#N/A</v>
      </c>
      <c r="G76" s="60" t="e">
        <f t="shared" si="9"/>
        <v>#N/A</v>
      </c>
      <c r="H76" s="60" t="e">
        <f t="shared" si="18"/>
        <v>#N/A</v>
      </c>
      <c r="I76" s="60" t="e">
        <f t="shared" si="20"/>
        <v>#N/A</v>
      </c>
      <c r="J76" s="60" t="e">
        <f t="shared" si="12"/>
        <v>#N/A</v>
      </c>
      <c r="K76" t="e">
        <f t="shared" si="13"/>
        <v>#N/A</v>
      </c>
      <c r="M76" t="e">
        <f>+Calcolo!A136</f>
        <v>#N/A</v>
      </c>
      <c r="N76" s="60" t="e">
        <f t="shared" si="14"/>
        <v>#N/A</v>
      </c>
      <c r="O76" s="60" t="e">
        <f t="shared" si="10"/>
        <v>#N/A</v>
      </c>
      <c r="P76" s="60" t="e">
        <f t="shared" si="19"/>
        <v>#N/A</v>
      </c>
      <c r="Q76" s="60" t="e">
        <f t="shared" si="21"/>
        <v>#N/A</v>
      </c>
      <c r="R76" s="60" t="e">
        <f t="shared" si="15"/>
        <v>#N/A</v>
      </c>
      <c r="S76" t="e">
        <f t="shared" si="16"/>
        <v>#N/A</v>
      </c>
      <c r="U76" t="e">
        <f t="shared" si="17"/>
        <v>#N/A</v>
      </c>
    </row>
    <row r="77" spans="1:21" x14ac:dyDescent="0.25">
      <c r="A77">
        <v>27</v>
      </c>
      <c r="B77">
        <v>96458.141308888749</v>
      </c>
      <c r="C77">
        <v>96760.40058010137</v>
      </c>
      <c r="E77" t="e">
        <f>Calcolo!A79</f>
        <v>#N/A</v>
      </c>
      <c r="F77" s="60" t="e">
        <f t="shared" si="11"/>
        <v>#N/A</v>
      </c>
      <c r="G77" s="60" t="e">
        <f t="shared" si="9"/>
        <v>#N/A</v>
      </c>
      <c r="H77" s="60" t="e">
        <f t="shared" si="18"/>
        <v>#N/A</v>
      </c>
      <c r="I77" s="60" t="e">
        <f t="shared" si="20"/>
        <v>#N/A</v>
      </c>
      <c r="J77" s="60" t="e">
        <f t="shared" si="12"/>
        <v>#N/A</v>
      </c>
      <c r="K77" t="e">
        <f t="shared" si="13"/>
        <v>#N/A</v>
      </c>
      <c r="M77" t="e">
        <f>+Calcolo!A137</f>
        <v>#N/A</v>
      </c>
      <c r="N77" s="60" t="e">
        <f t="shared" si="14"/>
        <v>#N/A</v>
      </c>
      <c r="O77" s="60" t="e">
        <f t="shared" si="10"/>
        <v>#N/A</v>
      </c>
      <c r="P77" s="60" t="e">
        <f t="shared" si="19"/>
        <v>#N/A</v>
      </c>
      <c r="Q77" s="60" t="e">
        <f t="shared" si="21"/>
        <v>#N/A</v>
      </c>
      <c r="R77" s="60" t="e">
        <f t="shared" si="15"/>
        <v>#N/A</v>
      </c>
      <c r="S77" t="e">
        <f t="shared" si="16"/>
        <v>#N/A</v>
      </c>
      <c r="U77" t="e">
        <f t="shared" si="17"/>
        <v>#N/A</v>
      </c>
    </row>
    <row r="78" spans="1:21" x14ac:dyDescent="0.25">
      <c r="A78">
        <v>28</v>
      </c>
      <c r="B78">
        <v>96402.947960431804</v>
      </c>
      <c r="C78">
        <v>96737.313548522958</v>
      </c>
      <c r="E78" t="e">
        <f>Calcolo!A80</f>
        <v>#N/A</v>
      </c>
      <c r="F78" s="60" t="e">
        <f t="shared" si="11"/>
        <v>#N/A</v>
      </c>
      <c r="G78" s="60" t="e">
        <f t="shared" si="9"/>
        <v>#N/A</v>
      </c>
      <c r="H78" s="60" t="e">
        <f t="shared" si="18"/>
        <v>#N/A</v>
      </c>
      <c r="I78" s="60" t="e">
        <f t="shared" si="20"/>
        <v>#N/A</v>
      </c>
      <c r="J78" s="60" t="e">
        <f t="shared" si="12"/>
        <v>#N/A</v>
      </c>
      <c r="K78" t="e">
        <f t="shared" si="13"/>
        <v>#N/A</v>
      </c>
      <c r="M78" t="e">
        <f>+Calcolo!A138</f>
        <v>#N/A</v>
      </c>
      <c r="N78" s="60" t="e">
        <f t="shared" si="14"/>
        <v>#N/A</v>
      </c>
      <c r="O78" s="60" t="e">
        <f t="shared" si="10"/>
        <v>#N/A</v>
      </c>
      <c r="P78" s="60" t="e">
        <f t="shared" si="19"/>
        <v>#N/A</v>
      </c>
      <c r="Q78" s="60" t="e">
        <f t="shared" si="21"/>
        <v>#N/A</v>
      </c>
      <c r="R78" s="60" t="e">
        <f t="shared" si="15"/>
        <v>#N/A</v>
      </c>
      <c r="S78" t="e">
        <f t="shared" si="16"/>
        <v>#N/A</v>
      </c>
      <c r="U78" t="e">
        <f t="shared" si="17"/>
        <v>#N/A</v>
      </c>
    </row>
    <row r="79" spans="1:21" x14ac:dyDescent="0.25">
      <c r="A79">
        <v>29</v>
      </c>
      <c r="B79">
        <v>96341.799570540505</v>
      </c>
      <c r="C79">
        <v>96713.12922013583</v>
      </c>
      <c r="E79" t="e">
        <f>Calcolo!A81</f>
        <v>#N/A</v>
      </c>
      <c r="F79" s="60" t="e">
        <f t="shared" si="11"/>
        <v>#N/A</v>
      </c>
      <c r="G79" s="60" t="e">
        <f t="shared" si="9"/>
        <v>#N/A</v>
      </c>
      <c r="H79" s="60" t="e">
        <f t="shared" si="18"/>
        <v>#N/A</v>
      </c>
      <c r="I79" s="60" t="e">
        <f t="shared" si="20"/>
        <v>#N/A</v>
      </c>
      <c r="J79" s="60" t="e">
        <f t="shared" si="12"/>
        <v>#N/A</v>
      </c>
      <c r="K79" t="e">
        <f t="shared" si="13"/>
        <v>#N/A</v>
      </c>
      <c r="M79" t="e">
        <f>+Calcolo!A139</f>
        <v>#N/A</v>
      </c>
      <c r="N79" s="60" t="e">
        <f t="shared" si="14"/>
        <v>#N/A</v>
      </c>
      <c r="O79" s="60" t="e">
        <f t="shared" si="10"/>
        <v>#N/A</v>
      </c>
      <c r="P79" s="60" t="e">
        <f t="shared" si="19"/>
        <v>#N/A</v>
      </c>
      <c r="Q79" s="60" t="e">
        <f t="shared" si="21"/>
        <v>#N/A</v>
      </c>
      <c r="R79" s="60" t="e">
        <f t="shared" si="15"/>
        <v>#N/A</v>
      </c>
      <c r="S79" t="e">
        <f t="shared" si="16"/>
        <v>#N/A</v>
      </c>
      <c r="U79" t="e">
        <f t="shared" si="17"/>
        <v>#N/A</v>
      </c>
    </row>
    <row r="80" spans="1:21" x14ac:dyDescent="0.25">
      <c r="A80">
        <v>30</v>
      </c>
      <c r="B80">
        <v>96273.878601843273</v>
      </c>
      <c r="C80">
        <v>96686.407382532299</v>
      </c>
      <c r="E80" t="e">
        <f>Calcolo!A82</f>
        <v>#N/A</v>
      </c>
      <c r="F80" s="60" t="e">
        <f t="shared" si="11"/>
        <v>#N/A</v>
      </c>
      <c r="G80" s="60" t="e">
        <f t="shared" si="9"/>
        <v>#N/A</v>
      </c>
      <c r="H80" s="60" t="e">
        <f t="shared" si="18"/>
        <v>#N/A</v>
      </c>
      <c r="I80" s="60" t="e">
        <f t="shared" si="20"/>
        <v>#N/A</v>
      </c>
      <c r="J80" s="60" t="e">
        <f t="shared" si="12"/>
        <v>#N/A</v>
      </c>
      <c r="K80" t="e">
        <f t="shared" si="13"/>
        <v>#N/A</v>
      </c>
      <c r="M80" t="e">
        <f>+Calcolo!A140</f>
        <v>#N/A</v>
      </c>
      <c r="N80" s="60" t="e">
        <f t="shared" si="14"/>
        <v>#N/A</v>
      </c>
      <c r="O80" s="60" t="e">
        <f t="shared" si="10"/>
        <v>#N/A</v>
      </c>
      <c r="P80" s="60" t="e">
        <f t="shared" si="19"/>
        <v>#N/A</v>
      </c>
      <c r="Q80" s="60" t="e">
        <f t="shared" si="21"/>
        <v>#N/A</v>
      </c>
      <c r="R80" s="60" t="e">
        <f t="shared" si="15"/>
        <v>#N/A</v>
      </c>
      <c r="S80" t="e">
        <f t="shared" si="16"/>
        <v>#N/A</v>
      </c>
      <c r="U80" t="e">
        <f t="shared" si="17"/>
        <v>#N/A</v>
      </c>
    </row>
    <row r="81" spans="1:21" x14ac:dyDescent="0.25">
      <c r="A81">
        <v>31</v>
      </c>
      <c r="B81">
        <v>96199.391501969032</v>
      </c>
      <c r="C81">
        <v>96655.487069451367</v>
      </c>
      <c r="E81" t="e">
        <f>Calcolo!A83</f>
        <v>#N/A</v>
      </c>
      <c r="F81" s="60" t="e">
        <f t="shared" si="11"/>
        <v>#N/A</v>
      </c>
      <c r="G81" s="60" t="e">
        <f t="shared" si="9"/>
        <v>#N/A</v>
      </c>
      <c r="H81" s="60" t="e">
        <f t="shared" si="18"/>
        <v>#N/A</v>
      </c>
      <c r="I81" s="60" t="e">
        <f t="shared" si="20"/>
        <v>#N/A</v>
      </c>
      <c r="J81" s="60" t="e">
        <f t="shared" si="12"/>
        <v>#N/A</v>
      </c>
      <c r="K81" t="e">
        <f t="shared" si="13"/>
        <v>#N/A</v>
      </c>
      <c r="M81" t="e">
        <f>+Calcolo!A141</f>
        <v>#N/A</v>
      </c>
      <c r="N81" s="60" t="e">
        <f t="shared" si="14"/>
        <v>#N/A</v>
      </c>
      <c r="O81" s="60" t="e">
        <f t="shared" si="10"/>
        <v>#N/A</v>
      </c>
      <c r="P81" s="60" t="e">
        <f t="shared" si="19"/>
        <v>#N/A</v>
      </c>
      <c r="Q81" s="60" t="e">
        <f t="shared" si="21"/>
        <v>#N/A</v>
      </c>
      <c r="R81" s="60" t="e">
        <f t="shared" si="15"/>
        <v>#N/A</v>
      </c>
      <c r="S81" t="e">
        <f t="shared" si="16"/>
        <v>#N/A</v>
      </c>
      <c r="U81" t="e">
        <f t="shared" si="17"/>
        <v>#N/A</v>
      </c>
    </row>
    <row r="82" spans="1:21" x14ac:dyDescent="0.25">
      <c r="A82">
        <v>32</v>
      </c>
      <c r="B82">
        <v>96121.585434122229</v>
      </c>
      <c r="C82">
        <v>96622.04427092534</v>
      </c>
      <c r="E82" t="e">
        <f>Calcolo!A84</f>
        <v>#N/A</v>
      </c>
      <c r="F82" s="60" t="e">
        <f t="shared" si="11"/>
        <v>#N/A</v>
      </c>
      <c r="G82" s="60" t="e">
        <f t="shared" ref="G82:G103" si="22">F82+N82-F82*N82</f>
        <v>#N/A</v>
      </c>
      <c r="H82" s="60" t="e">
        <f t="shared" si="18"/>
        <v>#N/A</v>
      </c>
      <c r="I82" s="60" t="e">
        <f t="shared" si="20"/>
        <v>#N/A</v>
      </c>
      <c r="J82" s="60" t="e">
        <f t="shared" si="12"/>
        <v>#N/A</v>
      </c>
      <c r="K82" t="e">
        <f t="shared" si="13"/>
        <v>#N/A</v>
      </c>
      <c r="M82" t="e">
        <f>+Calcolo!A142</f>
        <v>#N/A</v>
      </c>
      <c r="N82" s="60" t="e">
        <f t="shared" si="14"/>
        <v>#N/A</v>
      </c>
      <c r="O82" s="60" t="e">
        <f t="shared" ref="O82:O103" si="23">+G82</f>
        <v>#N/A</v>
      </c>
      <c r="P82" s="60" t="e">
        <f t="shared" si="19"/>
        <v>#N/A</v>
      </c>
      <c r="Q82" s="60" t="e">
        <f t="shared" si="21"/>
        <v>#N/A</v>
      </c>
      <c r="R82" s="60" t="e">
        <f t="shared" si="15"/>
        <v>#N/A</v>
      </c>
      <c r="S82" t="e">
        <f t="shared" si="16"/>
        <v>#N/A</v>
      </c>
      <c r="U82" t="e">
        <f t="shared" si="17"/>
        <v>#N/A</v>
      </c>
    </row>
    <row r="83" spans="1:21" x14ac:dyDescent="0.25">
      <c r="A83">
        <v>33</v>
      </c>
      <c r="B83">
        <v>96040.872138833191</v>
      </c>
      <c r="C83">
        <v>96587.492227894065</v>
      </c>
      <c r="E83" t="e">
        <f>Calcolo!A85</f>
        <v>#N/A</v>
      </c>
      <c r="F83" s="60" t="e">
        <f t="shared" si="11"/>
        <v>#N/A</v>
      </c>
      <c r="G83" s="60" t="e">
        <f t="shared" si="22"/>
        <v>#N/A</v>
      </c>
      <c r="H83" s="60" t="e">
        <f t="shared" si="18"/>
        <v>#N/A</v>
      </c>
      <c r="I83" s="60" t="e">
        <f t="shared" si="20"/>
        <v>#N/A</v>
      </c>
      <c r="J83" s="60" t="e">
        <f t="shared" si="12"/>
        <v>#N/A</v>
      </c>
      <c r="K83" t="e">
        <f t="shared" si="13"/>
        <v>#N/A</v>
      </c>
      <c r="M83" t="e">
        <f>+Calcolo!A143</f>
        <v>#N/A</v>
      </c>
      <c r="N83" s="60" t="e">
        <f t="shared" si="14"/>
        <v>#N/A</v>
      </c>
      <c r="O83" s="60" t="e">
        <f t="shared" si="23"/>
        <v>#N/A</v>
      </c>
      <c r="P83" s="60" t="e">
        <f t="shared" si="19"/>
        <v>#N/A</v>
      </c>
      <c r="Q83" s="60" t="e">
        <f t="shared" si="21"/>
        <v>#N/A</v>
      </c>
      <c r="R83" s="60" t="e">
        <f t="shared" si="15"/>
        <v>#N/A</v>
      </c>
      <c r="S83" t="e">
        <f t="shared" si="16"/>
        <v>#N/A</v>
      </c>
      <c r="U83" t="e">
        <f t="shared" si="17"/>
        <v>#N/A</v>
      </c>
    </row>
    <row r="84" spans="1:21" x14ac:dyDescent="0.25">
      <c r="A84">
        <v>34</v>
      </c>
      <c r="B84">
        <v>95959.573540567668</v>
      </c>
      <c r="C84">
        <v>96549.282215968706</v>
      </c>
      <c r="E84" t="e">
        <f>Calcolo!A86</f>
        <v>#N/A</v>
      </c>
      <c r="F84" s="60" t="e">
        <f t="shared" si="11"/>
        <v>#N/A</v>
      </c>
      <c r="G84" s="60" t="e">
        <f t="shared" si="22"/>
        <v>#N/A</v>
      </c>
      <c r="H84" s="60" t="e">
        <f t="shared" si="18"/>
        <v>#N/A</v>
      </c>
      <c r="I84" s="60" t="e">
        <f t="shared" si="20"/>
        <v>#N/A</v>
      </c>
      <c r="J84" s="60" t="e">
        <f t="shared" si="12"/>
        <v>#N/A</v>
      </c>
      <c r="K84" t="e">
        <f t="shared" si="13"/>
        <v>#N/A</v>
      </c>
      <c r="M84" t="e">
        <f>+Calcolo!A144</f>
        <v>#N/A</v>
      </c>
      <c r="N84" s="60" t="e">
        <f t="shared" si="14"/>
        <v>#N/A</v>
      </c>
      <c r="O84" s="60" t="e">
        <f t="shared" si="23"/>
        <v>#N/A</v>
      </c>
      <c r="P84" s="60" t="e">
        <f t="shared" si="19"/>
        <v>#N/A</v>
      </c>
      <c r="Q84" s="60" t="e">
        <f t="shared" si="21"/>
        <v>#N/A</v>
      </c>
      <c r="R84" s="60" t="e">
        <f t="shared" si="15"/>
        <v>#N/A</v>
      </c>
      <c r="S84" t="e">
        <f t="shared" si="16"/>
        <v>#N/A</v>
      </c>
      <c r="U84" t="e">
        <f t="shared" si="17"/>
        <v>#N/A</v>
      </c>
    </row>
    <row r="85" spans="1:21" x14ac:dyDescent="0.25">
      <c r="A85">
        <v>35</v>
      </c>
      <c r="B85">
        <v>95875.349822871111</v>
      </c>
      <c r="C85">
        <v>96509.5811511215</v>
      </c>
      <c r="E85" t="e">
        <f>Calcolo!A87</f>
        <v>#N/A</v>
      </c>
      <c r="F85" s="60" t="e">
        <f t="shared" si="11"/>
        <v>#N/A</v>
      </c>
      <c r="G85" s="60" t="e">
        <f t="shared" si="22"/>
        <v>#N/A</v>
      </c>
      <c r="H85" s="60" t="e">
        <f t="shared" si="18"/>
        <v>#N/A</v>
      </c>
      <c r="I85" s="60" t="e">
        <f t="shared" si="20"/>
        <v>#N/A</v>
      </c>
      <c r="J85" s="60" t="e">
        <f t="shared" si="12"/>
        <v>#N/A</v>
      </c>
      <c r="K85" t="e">
        <f t="shared" si="13"/>
        <v>#N/A</v>
      </c>
      <c r="M85" t="e">
        <f>+Calcolo!A145</f>
        <v>#N/A</v>
      </c>
      <c r="N85" s="60" t="e">
        <f t="shared" si="14"/>
        <v>#N/A</v>
      </c>
      <c r="O85" s="60" t="e">
        <f t="shared" si="23"/>
        <v>#N/A</v>
      </c>
      <c r="P85" s="60" t="e">
        <f t="shared" si="19"/>
        <v>#N/A</v>
      </c>
      <c r="Q85" s="60" t="e">
        <f t="shared" si="21"/>
        <v>#N/A</v>
      </c>
      <c r="R85" s="60" t="e">
        <f t="shared" si="15"/>
        <v>#N/A</v>
      </c>
      <c r="S85" t="e">
        <f t="shared" si="16"/>
        <v>#N/A</v>
      </c>
      <c r="U85" t="e">
        <f t="shared" si="17"/>
        <v>#N/A</v>
      </c>
    </row>
    <row r="86" spans="1:21" x14ac:dyDescent="0.25">
      <c r="A86">
        <v>36</v>
      </c>
      <c r="B86">
        <v>95795.907508007876</v>
      </c>
      <c r="C86">
        <v>96470.128034346926</v>
      </c>
      <c r="E86" t="e">
        <f>Calcolo!A88</f>
        <v>#N/A</v>
      </c>
      <c r="F86" s="60" t="e">
        <f t="shared" si="11"/>
        <v>#N/A</v>
      </c>
      <c r="G86" s="60" t="e">
        <f t="shared" si="22"/>
        <v>#N/A</v>
      </c>
      <c r="H86" s="60" t="e">
        <f t="shared" si="18"/>
        <v>#N/A</v>
      </c>
      <c r="I86" s="60" t="e">
        <f t="shared" si="20"/>
        <v>#N/A</v>
      </c>
      <c r="J86" s="60" t="e">
        <f t="shared" si="12"/>
        <v>#N/A</v>
      </c>
      <c r="K86" t="e">
        <f t="shared" si="13"/>
        <v>#N/A</v>
      </c>
      <c r="M86" t="e">
        <f>+Calcolo!A146</f>
        <v>#N/A</v>
      </c>
      <c r="N86" s="60" t="e">
        <f t="shared" si="14"/>
        <v>#N/A</v>
      </c>
      <c r="O86" s="60" t="e">
        <f t="shared" si="23"/>
        <v>#N/A</v>
      </c>
      <c r="P86" s="60" t="e">
        <f t="shared" si="19"/>
        <v>#N/A</v>
      </c>
      <c r="Q86" s="60" t="e">
        <f t="shared" si="21"/>
        <v>#N/A</v>
      </c>
      <c r="R86" s="60" t="e">
        <f t="shared" si="15"/>
        <v>#N/A</v>
      </c>
      <c r="S86" t="e">
        <f t="shared" si="16"/>
        <v>#N/A</v>
      </c>
      <c r="U86" t="e">
        <f t="shared" si="17"/>
        <v>#N/A</v>
      </c>
    </row>
    <row r="87" spans="1:21" x14ac:dyDescent="0.25">
      <c r="A87">
        <v>37</v>
      </c>
      <c r="B87">
        <v>95724.012679423118</v>
      </c>
      <c r="C87">
        <v>96430.391988609583</v>
      </c>
      <c r="E87" t="e">
        <f>Calcolo!A89</f>
        <v>#N/A</v>
      </c>
      <c r="F87" s="60" t="e">
        <f t="shared" si="11"/>
        <v>#N/A</v>
      </c>
      <c r="G87" s="60" t="e">
        <f t="shared" si="22"/>
        <v>#N/A</v>
      </c>
      <c r="H87" s="60" t="e">
        <f t="shared" si="18"/>
        <v>#N/A</v>
      </c>
      <c r="I87" s="60" t="e">
        <f t="shared" si="20"/>
        <v>#N/A</v>
      </c>
      <c r="J87" s="60" t="e">
        <f t="shared" si="12"/>
        <v>#N/A</v>
      </c>
      <c r="K87" t="e">
        <f t="shared" si="13"/>
        <v>#N/A</v>
      </c>
      <c r="M87" t="e">
        <f>+Calcolo!A147</f>
        <v>#N/A</v>
      </c>
      <c r="N87" s="60" t="e">
        <f t="shared" si="14"/>
        <v>#N/A</v>
      </c>
      <c r="O87" s="60" t="e">
        <f t="shared" si="23"/>
        <v>#N/A</v>
      </c>
      <c r="P87" s="60" t="e">
        <f t="shared" si="19"/>
        <v>#N/A</v>
      </c>
      <c r="Q87" s="60" t="e">
        <f t="shared" si="21"/>
        <v>#N/A</v>
      </c>
      <c r="R87" s="60" t="e">
        <f t="shared" si="15"/>
        <v>#N/A</v>
      </c>
      <c r="S87" t="e">
        <f t="shared" si="16"/>
        <v>#N/A</v>
      </c>
      <c r="U87" t="e">
        <f t="shared" si="17"/>
        <v>#N/A</v>
      </c>
    </row>
    <row r="88" spans="1:21" x14ac:dyDescent="0.25">
      <c r="A88">
        <v>38</v>
      </c>
      <c r="B88">
        <v>95657.187746171607</v>
      </c>
      <c r="C88">
        <v>96391.086960835033</v>
      </c>
      <c r="E88" t="e">
        <f>Calcolo!A90</f>
        <v>#N/A</v>
      </c>
      <c r="F88" s="60" t="e">
        <f t="shared" si="11"/>
        <v>#N/A</v>
      </c>
      <c r="G88" s="60" t="e">
        <f t="shared" si="22"/>
        <v>#N/A</v>
      </c>
      <c r="H88" s="60" t="e">
        <f t="shared" si="18"/>
        <v>#N/A</v>
      </c>
      <c r="I88" s="60" t="e">
        <f t="shared" si="20"/>
        <v>#N/A</v>
      </c>
      <c r="J88" s="60" t="e">
        <f t="shared" si="12"/>
        <v>#N/A</v>
      </c>
      <c r="K88" t="e">
        <f t="shared" si="13"/>
        <v>#N/A</v>
      </c>
      <c r="M88" t="e">
        <f>+Calcolo!A148</f>
        <v>#N/A</v>
      </c>
      <c r="N88" s="60" t="e">
        <f t="shared" si="14"/>
        <v>#N/A</v>
      </c>
      <c r="O88" s="60" t="e">
        <f t="shared" si="23"/>
        <v>#N/A</v>
      </c>
      <c r="P88" s="60" t="e">
        <f t="shared" si="19"/>
        <v>#N/A</v>
      </c>
      <c r="Q88" s="60" t="e">
        <f t="shared" si="21"/>
        <v>#N/A</v>
      </c>
      <c r="R88" s="60" t="e">
        <f t="shared" si="15"/>
        <v>#N/A</v>
      </c>
      <c r="S88" t="e">
        <f t="shared" si="16"/>
        <v>#N/A</v>
      </c>
      <c r="U88" t="e">
        <f t="shared" si="17"/>
        <v>#N/A</v>
      </c>
    </row>
    <row r="89" spans="1:21" x14ac:dyDescent="0.25">
      <c r="A89">
        <v>39</v>
      </c>
      <c r="B89">
        <v>95589.625074466487</v>
      </c>
      <c r="C89">
        <v>96349.619515224476</v>
      </c>
      <c r="E89" t="e">
        <f>Calcolo!A91</f>
        <v>#N/A</v>
      </c>
      <c r="F89" s="60" t="e">
        <f t="shared" si="11"/>
        <v>#N/A</v>
      </c>
      <c r="G89" s="60" t="e">
        <f t="shared" si="22"/>
        <v>#N/A</v>
      </c>
      <c r="H89" s="60" t="e">
        <f t="shared" si="18"/>
        <v>#N/A</v>
      </c>
      <c r="I89" s="60" t="e">
        <f t="shared" si="20"/>
        <v>#N/A</v>
      </c>
      <c r="J89" s="60" t="e">
        <f t="shared" si="12"/>
        <v>#N/A</v>
      </c>
      <c r="K89" t="e">
        <f t="shared" si="13"/>
        <v>#N/A</v>
      </c>
      <c r="M89" t="e">
        <f>+Calcolo!A149</f>
        <v>#N/A</v>
      </c>
      <c r="N89" s="60" t="e">
        <f t="shared" si="14"/>
        <v>#N/A</v>
      </c>
      <c r="O89" s="60" t="e">
        <f t="shared" si="23"/>
        <v>#N/A</v>
      </c>
      <c r="P89" s="60" t="e">
        <f t="shared" si="19"/>
        <v>#N/A</v>
      </c>
      <c r="Q89" s="60" t="e">
        <f t="shared" si="21"/>
        <v>#N/A</v>
      </c>
      <c r="R89" s="60" t="e">
        <f t="shared" si="15"/>
        <v>#N/A</v>
      </c>
      <c r="S89" t="e">
        <f t="shared" si="16"/>
        <v>#N/A</v>
      </c>
      <c r="U89" t="e">
        <f t="shared" si="17"/>
        <v>#N/A</v>
      </c>
    </row>
    <row r="90" spans="1:21" x14ac:dyDescent="0.25">
      <c r="A90">
        <v>40</v>
      </c>
      <c r="B90">
        <v>95521.832912363679</v>
      </c>
      <c r="C90">
        <v>96305.125260932356</v>
      </c>
      <c r="E90" t="e">
        <f>Calcolo!A92</f>
        <v>#N/A</v>
      </c>
      <c r="F90" s="60" t="e">
        <f t="shared" si="11"/>
        <v>#N/A</v>
      </c>
      <c r="G90" s="60" t="e">
        <f t="shared" si="22"/>
        <v>#N/A</v>
      </c>
      <c r="H90" s="60" t="e">
        <f t="shared" si="18"/>
        <v>#N/A</v>
      </c>
      <c r="I90" s="60" t="e">
        <f t="shared" si="20"/>
        <v>#N/A</v>
      </c>
      <c r="J90" s="60" t="e">
        <f t="shared" si="12"/>
        <v>#N/A</v>
      </c>
      <c r="K90" t="e">
        <f t="shared" si="13"/>
        <v>#N/A</v>
      </c>
      <c r="M90" t="e">
        <f>+Calcolo!A150</f>
        <v>#N/A</v>
      </c>
      <c r="N90" s="60" t="e">
        <f t="shared" si="14"/>
        <v>#N/A</v>
      </c>
      <c r="O90" s="60" t="e">
        <f t="shared" si="23"/>
        <v>#N/A</v>
      </c>
      <c r="P90" s="60" t="e">
        <f t="shared" si="19"/>
        <v>#N/A</v>
      </c>
      <c r="Q90" s="60" t="e">
        <f t="shared" si="21"/>
        <v>#N/A</v>
      </c>
      <c r="R90" s="60" t="e">
        <f t="shared" si="15"/>
        <v>#N/A</v>
      </c>
      <c r="S90" t="e">
        <f t="shared" si="16"/>
        <v>#N/A</v>
      </c>
      <c r="U90" t="e">
        <f t="shared" si="17"/>
        <v>#N/A</v>
      </c>
    </row>
    <row r="91" spans="1:21" x14ac:dyDescent="0.25">
      <c r="A91">
        <v>41</v>
      </c>
      <c r="B91">
        <v>95451.672126089557</v>
      </c>
      <c r="C91">
        <v>96258.580993893745</v>
      </c>
      <c r="E91" t="e">
        <f>Calcolo!A93</f>
        <v>#N/A</v>
      </c>
      <c r="F91" s="60" t="e">
        <f t="shared" si="11"/>
        <v>#N/A</v>
      </c>
      <c r="G91" s="60" t="e">
        <f t="shared" si="22"/>
        <v>#N/A</v>
      </c>
      <c r="H91" s="60" t="e">
        <f t="shared" si="18"/>
        <v>#N/A</v>
      </c>
      <c r="I91" s="60" t="e">
        <f t="shared" si="20"/>
        <v>#N/A</v>
      </c>
      <c r="J91" s="60" t="e">
        <f t="shared" si="12"/>
        <v>#N/A</v>
      </c>
      <c r="K91" t="e">
        <f t="shared" si="13"/>
        <v>#N/A</v>
      </c>
      <c r="M91" t="e">
        <f>+Calcolo!A151</f>
        <v>#N/A</v>
      </c>
      <c r="N91" s="60" t="e">
        <f t="shared" si="14"/>
        <v>#N/A</v>
      </c>
      <c r="O91" s="60" t="e">
        <f t="shared" si="23"/>
        <v>#N/A</v>
      </c>
      <c r="P91" s="60" t="e">
        <f t="shared" si="19"/>
        <v>#N/A</v>
      </c>
      <c r="Q91" s="60" t="e">
        <f t="shared" si="21"/>
        <v>#N/A</v>
      </c>
      <c r="R91" s="60" t="e">
        <f t="shared" si="15"/>
        <v>#N/A</v>
      </c>
      <c r="S91" t="e">
        <f t="shared" si="16"/>
        <v>#N/A</v>
      </c>
      <c r="U91" t="e">
        <f t="shared" si="17"/>
        <v>#N/A</v>
      </c>
    </row>
    <row r="92" spans="1:21" x14ac:dyDescent="0.25">
      <c r="A92">
        <v>42</v>
      </c>
      <c r="B92">
        <v>95379.071584270452</v>
      </c>
      <c r="C92">
        <v>96210.057043214721</v>
      </c>
      <c r="E92" t="e">
        <f>Calcolo!A94</f>
        <v>#N/A</v>
      </c>
      <c r="F92" s="60" t="e">
        <f t="shared" si="11"/>
        <v>#N/A</v>
      </c>
      <c r="G92" s="60" t="e">
        <f t="shared" si="22"/>
        <v>#N/A</v>
      </c>
      <c r="H92" s="60" t="e">
        <f t="shared" si="18"/>
        <v>#N/A</v>
      </c>
      <c r="I92" s="60" t="e">
        <f t="shared" si="20"/>
        <v>#N/A</v>
      </c>
      <c r="J92" s="60" t="e">
        <f t="shared" si="12"/>
        <v>#N/A</v>
      </c>
      <c r="K92" t="e">
        <f t="shared" si="13"/>
        <v>#N/A</v>
      </c>
      <c r="M92" t="e">
        <f>+Calcolo!A152</f>
        <v>#N/A</v>
      </c>
      <c r="N92" s="60" t="e">
        <f t="shared" si="14"/>
        <v>#N/A</v>
      </c>
      <c r="O92" s="60" t="e">
        <f t="shared" si="23"/>
        <v>#N/A</v>
      </c>
      <c r="P92" s="60" t="e">
        <f t="shared" si="19"/>
        <v>#N/A</v>
      </c>
      <c r="Q92" s="60" t="e">
        <f t="shared" si="21"/>
        <v>#N/A</v>
      </c>
      <c r="R92" s="60" t="e">
        <f t="shared" si="15"/>
        <v>#N/A</v>
      </c>
      <c r="S92" t="e">
        <f t="shared" si="16"/>
        <v>#N/A</v>
      </c>
      <c r="U92" t="e">
        <f t="shared" si="17"/>
        <v>#N/A</v>
      </c>
    </row>
    <row r="93" spans="1:21" x14ac:dyDescent="0.25">
      <c r="A93">
        <v>43</v>
      </c>
      <c r="B93">
        <v>95303.598124925818</v>
      </c>
      <c r="C93">
        <v>96158.132475428501</v>
      </c>
      <c r="E93" t="e">
        <f>Calcolo!A95</f>
        <v>#N/A</v>
      </c>
      <c r="F93" s="60" t="e">
        <f t="shared" si="11"/>
        <v>#N/A</v>
      </c>
      <c r="G93" s="60" t="e">
        <f t="shared" si="22"/>
        <v>#N/A</v>
      </c>
      <c r="H93" s="60" t="e">
        <f t="shared" si="18"/>
        <v>#N/A</v>
      </c>
      <c r="I93" s="60" t="e">
        <f t="shared" si="20"/>
        <v>#N/A</v>
      </c>
      <c r="J93" s="60" t="e">
        <f t="shared" si="12"/>
        <v>#N/A</v>
      </c>
      <c r="K93" t="e">
        <f t="shared" si="13"/>
        <v>#N/A</v>
      </c>
      <c r="M93" t="e">
        <f>+Calcolo!A153</f>
        <v>#N/A</v>
      </c>
      <c r="N93" s="60" t="e">
        <f t="shared" si="14"/>
        <v>#N/A</v>
      </c>
      <c r="O93" s="60" t="e">
        <f t="shared" si="23"/>
        <v>#N/A</v>
      </c>
      <c r="P93" s="60" t="e">
        <f t="shared" si="19"/>
        <v>#N/A</v>
      </c>
      <c r="Q93" s="60" t="e">
        <f t="shared" si="21"/>
        <v>#N/A</v>
      </c>
      <c r="R93" s="60" t="e">
        <f t="shared" si="15"/>
        <v>#N/A</v>
      </c>
      <c r="S93" t="e">
        <f t="shared" si="16"/>
        <v>#N/A</v>
      </c>
      <c r="U93" t="e">
        <f t="shared" si="17"/>
        <v>#N/A</v>
      </c>
    </row>
    <row r="94" spans="1:21" x14ac:dyDescent="0.25">
      <c r="A94">
        <v>44</v>
      </c>
      <c r="B94">
        <v>95225.458704823192</v>
      </c>
      <c r="C94">
        <v>96102.206905580795</v>
      </c>
      <c r="E94" t="e">
        <f>Calcolo!A96</f>
        <v>#N/A</v>
      </c>
      <c r="F94" s="60" t="e">
        <f t="shared" si="11"/>
        <v>#N/A</v>
      </c>
      <c r="G94" s="60" t="e">
        <f t="shared" si="22"/>
        <v>#N/A</v>
      </c>
      <c r="H94" s="60" t="e">
        <f t="shared" si="18"/>
        <v>#N/A</v>
      </c>
      <c r="I94" s="60" t="e">
        <f t="shared" si="20"/>
        <v>#N/A</v>
      </c>
      <c r="J94" s="60" t="e">
        <f t="shared" si="12"/>
        <v>#N/A</v>
      </c>
      <c r="K94" t="e">
        <f t="shared" si="13"/>
        <v>#N/A</v>
      </c>
      <c r="M94" t="e">
        <f>+Calcolo!A154</f>
        <v>#N/A</v>
      </c>
      <c r="N94" s="60" t="e">
        <f t="shared" si="14"/>
        <v>#N/A</v>
      </c>
      <c r="O94" s="60" t="e">
        <f t="shared" si="23"/>
        <v>#N/A</v>
      </c>
      <c r="P94" s="60" t="e">
        <f t="shared" si="19"/>
        <v>#N/A</v>
      </c>
      <c r="Q94" s="60" t="e">
        <f t="shared" si="21"/>
        <v>#N/A</v>
      </c>
      <c r="R94" s="60" t="e">
        <f t="shared" si="15"/>
        <v>#N/A</v>
      </c>
      <c r="S94" t="e">
        <f t="shared" si="16"/>
        <v>#N/A</v>
      </c>
      <c r="U94" t="e">
        <f t="shared" si="17"/>
        <v>#N/A</v>
      </c>
    </row>
    <row r="95" spans="1:21" x14ac:dyDescent="0.25">
      <c r="A95">
        <v>45</v>
      </c>
      <c r="B95">
        <v>95139.898630176904</v>
      </c>
      <c r="C95">
        <v>96041.979652513066</v>
      </c>
      <c r="E95" t="e">
        <f>Calcolo!A97</f>
        <v>#N/A</v>
      </c>
      <c r="F95" s="60" t="e">
        <f t="shared" si="11"/>
        <v>#N/A</v>
      </c>
      <c r="G95" s="60" t="e">
        <f t="shared" si="22"/>
        <v>#N/A</v>
      </c>
      <c r="H95" s="60" t="e">
        <f t="shared" si="18"/>
        <v>#N/A</v>
      </c>
      <c r="I95" s="60" t="e">
        <f t="shared" si="20"/>
        <v>#N/A</v>
      </c>
      <c r="J95" s="60" t="e">
        <f t="shared" si="12"/>
        <v>#N/A</v>
      </c>
      <c r="K95" t="e">
        <f t="shared" si="13"/>
        <v>#N/A</v>
      </c>
      <c r="M95" t="e">
        <f>+Calcolo!A155</f>
        <v>#N/A</v>
      </c>
      <c r="N95" s="60" t="e">
        <f t="shared" si="14"/>
        <v>#N/A</v>
      </c>
      <c r="O95" s="60" t="e">
        <f t="shared" si="23"/>
        <v>#N/A</v>
      </c>
      <c r="P95" s="60" t="e">
        <f t="shared" si="19"/>
        <v>#N/A</v>
      </c>
      <c r="Q95" s="60" t="e">
        <f t="shared" si="21"/>
        <v>#N/A</v>
      </c>
      <c r="R95" s="60" t="e">
        <f t="shared" si="15"/>
        <v>#N/A</v>
      </c>
      <c r="S95" t="e">
        <f t="shared" si="16"/>
        <v>#N/A</v>
      </c>
      <c r="U95" t="e">
        <f t="shared" si="17"/>
        <v>#N/A</v>
      </c>
    </row>
    <row r="96" spans="1:21" x14ac:dyDescent="0.25">
      <c r="A96">
        <v>46</v>
      </c>
      <c r="B96">
        <v>95048.212309866998</v>
      </c>
      <c r="C96">
        <v>95977.583505156057</v>
      </c>
      <c r="E96" t="e">
        <f>Calcolo!A98</f>
        <v>#N/A</v>
      </c>
      <c r="F96" s="60" t="e">
        <f t="shared" si="11"/>
        <v>#N/A</v>
      </c>
      <c r="G96" s="60" t="e">
        <f t="shared" si="22"/>
        <v>#N/A</v>
      </c>
      <c r="H96" s="60" t="e">
        <f t="shared" si="18"/>
        <v>#N/A</v>
      </c>
      <c r="I96" s="60" t="e">
        <f t="shared" si="20"/>
        <v>#N/A</v>
      </c>
      <c r="J96" s="60" t="e">
        <f t="shared" si="12"/>
        <v>#N/A</v>
      </c>
      <c r="K96" t="e">
        <f t="shared" si="13"/>
        <v>#N/A</v>
      </c>
      <c r="M96" t="e">
        <f>+Calcolo!A156</f>
        <v>#N/A</v>
      </c>
      <c r="N96" s="60" t="e">
        <f t="shared" si="14"/>
        <v>#N/A</v>
      </c>
      <c r="O96" s="60" t="e">
        <f t="shared" si="23"/>
        <v>#N/A</v>
      </c>
      <c r="P96" s="60" t="e">
        <f t="shared" si="19"/>
        <v>#N/A</v>
      </c>
      <c r="Q96" s="60" t="e">
        <f t="shared" si="21"/>
        <v>#N/A</v>
      </c>
      <c r="R96" s="60" t="e">
        <f t="shared" si="15"/>
        <v>#N/A</v>
      </c>
      <c r="S96" t="e">
        <f t="shared" si="16"/>
        <v>#N/A</v>
      </c>
      <c r="U96" t="e">
        <f t="shared" si="17"/>
        <v>#N/A</v>
      </c>
    </row>
    <row r="97" spans="1:21" x14ac:dyDescent="0.25">
      <c r="A97">
        <v>47</v>
      </c>
      <c r="B97">
        <v>94949.799390841363</v>
      </c>
      <c r="C97">
        <v>95908.134125731725</v>
      </c>
      <c r="E97" t="e">
        <f>Calcolo!A99</f>
        <v>#N/A</v>
      </c>
      <c r="F97" s="60" t="e">
        <f t="shared" si="11"/>
        <v>#N/A</v>
      </c>
      <c r="G97" s="60" t="e">
        <f t="shared" si="22"/>
        <v>#N/A</v>
      </c>
      <c r="H97" s="60" t="e">
        <f t="shared" si="18"/>
        <v>#N/A</v>
      </c>
      <c r="I97" s="60" t="e">
        <f t="shared" si="20"/>
        <v>#N/A</v>
      </c>
      <c r="J97" s="60" t="e">
        <f t="shared" si="12"/>
        <v>#N/A</v>
      </c>
      <c r="K97" t="e">
        <f t="shared" si="13"/>
        <v>#N/A</v>
      </c>
      <c r="M97" t="e">
        <f>+Calcolo!A157</f>
        <v>#N/A</v>
      </c>
      <c r="N97" s="60" t="e">
        <f t="shared" si="14"/>
        <v>#N/A</v>
      </c>
      <c r="O97" s="60" t="e">
        <f t="shared" si="23"/>
        <v>#N/A</v>
      </c>
      <c r="P97" s="60" t="e">
        <f t="shared" si="19"/>
        <v>#N/A</v>
      </c>
      <c r="Q97" s="60" t="e">
        <f t="shared" si="21"/>
        <v>#N/A</v>
      </c>
      <c r="R97" s="60" t="e">
        <f t="shared" si="15"/>
        <v>#N/A</v>
      </c>
      <c r="S97" t="e">
        <f t="shared" si="16"/>
        <v>#N/A</v>
      </c>
      <c r="U97" t="e">
        <f t="shared" si="17"/>
        <v>#N/A</v>
      </c>
    </row>
    <row r="98" spans="1:21" x14ac:dyDescent="0.25">
      <c r="A98">
        <v>48</v>
      </c>
      <c r="B98">
        <v>94845.734410709003</v>
      </c>
      <c r="C98">
        <v>95832.289973265099</v>
      </c>
      <c r="E98" t="e">
        <f>Calcolo!A100</f>
        <v>#N/A</v>
      </c>
      <c r="F98" s="60" t="e">
        <f t="shared" si="11"/>
        <v>#N/A</v>
      </c>
      <c r="G98" s="60" t="e">
        <f t="shared" si="22"/>
        <v>#N/A</v>
      </c>
      <c r="H98" s="60" t="e">
        <f t="shared" si="18"/>
        <v>#N/A</v>
      </c>
      <c r="I98" s="60" t="e">
        <f t="shared" si="20"/>
        <v>#N/A</v>
      </c>
      <c r="J98" s="60" t="e">
        <f t="shared" si="12"/>
        <v>#N/A</v>
      </c>
      <c r="K98" t="e">
        <f t="shared" si="13"/>
        <v>#N/A</v>
      </c>
      <c r="M98" t="e">
        <f>+Calcolo!A158</f>
        <v>#N/A</v>
      </c>
      <c r="N98" s="60" t="e">
        <f t="shared" si="14"/>
        <v>#N/A</v>
      </c>
      <c r="O98" s="60" t="e">
        <f t="shared" si="23"/>
        <v>#N/A</v>
      </c>
      <c r="P98" s="60" t="e">
        <f t="shared" si="19"/>
        <v>#N/A</v>
      </c>
      <c r="Q98" s="60" t="e">
        <f t="shared" si="21"/>
        <v>#N/A</v>
      </c>
      <c r="R98" s="60" t="e">
        <f t="shared" si="15"/>
        <v>#N/A</v>
      </c>
      <c r="S98" t="e">
        <f t="shared" si="16"/>
        <v>#N/A</v>
      </c>
      <c r="U98" t="e">
        <f t="shared" si="17"/>
        <v>#N/A</v>
      </c>
    </row>
    <row r="99" spans="1:21" x14ac:dyDescent="0.25">
      <c r="A99">
        <v>49</v>
      </c>
      <c r="B99">
        <v>94733.598298915225</v>
      </c>
      <c r="C99">
        <v>95749.280043690247</v>
      </c>
      <c r="E99" t="e">
        <f>Calcolo!A101</f>
        <v>#N/A</v>
      </c>
      <c r="F99" s="60" t="e">
        <f t="shared" si="11"/>
        <v>#N/A</v>
      </c>
      <c r="G99" s="60" t="e">
        <f t="shared" si="22"/>
        <v>#N/A</v>
      </c>
      <c r="H99" s="60" t="e">
        <f t="shared" si="18"/>
        <v>#N/A</v>
      </c>
      <c r="I99" s="60" t="e">
        <f t="shared" si="20"/>
        <v>#N/A</v>
      </c>
      <c r="J99" s="60" t="e">
        <f t="shared" si="12"/>
        <v>#N/A</v>
      </c>
      <c r="K99" t="e">
        <f t="shared" si="13"/>
        <v>#N/A</v>
      </c>
      <c r="M99" t="e">
        <f>+Calcolo!A159</f>
        <v>#N/A</v>
      </c>
      <c r="N99" s="60" t="e">
        <f t="shared" si="14"/>
        <v>#N/A</v>
      </c>
      <c r="O99" s="60" t="e">
        <f t="shared" si="23"/>
        <v>#N/A</v>
      </c>
      <c r="P99" s="60" t="e">
        <f t="shared" si="19"/>
        <v>#N/A</v>
      </c>
      <c r="Q99" s="60" t="e">
        <f t="shared" si="21"/>
        <v>#N/A</v>
      </c>
      <c r="R99" s="60" t="e">
        <f t="shared" si="15"/>
        <v>#N/A</v>
      </c>
      <c r="S99" t="e">
        <f t="shared" si="16"/>
        <v>#N/A</v>
      </c>
      <c r="U99" t="e">
        <f t="shared" si="17"/>
        <v>#N/A</v>
      </c>
    </row>
    <row r="100" spans="1:21" x14ac:dyDescent="0.25">
      <c r="A100">
        <v>50</v>
      </c>
      <c r="B100">
        <v>94619.084325291493</v>
      </c>
      <c r="C100">
        <v>95659.888515841463</v>
      </c>
      <c r="E100" t="e">
        <f>Calcolo!A102</f>
        <v>#N/A</v>
      </c>
      <c r="F100" s="60" t="e">
        <f t="shared" si="11"/>
        <v>#N/A</v>
      </c>
      <c r="G100" s="60" t="e">
        <f t="shared" si="22"/>
        <v>#N/A</v>
      </c>
      <c r="H100" s="60" t="e">
        <f t="shared" si="18"/>
        <v>#N/A</v>
      </c>
      <c r="I100" s="60" t="e">
        <f t="shared" si="20"/>
        <v>#N/A</v>
      </c>
      <c r="J100" s="60" t="e">
        <f t="shared" si="12"/>
        <v>#N/A</v>
      </c>
      <c r="K100" t="e">
        <f t="shared" si="13"/>
        <v>#N/A</v>
      </c>
      <c r="M100" t="e">
        <f>+Calcolo!A160</f>
        <v>#N/A</v>
      </c>
      <c r="N100" s="60" t="e">
        <f t="shared" si="14"/>
        <v>#N/A</v>
      </c>
      <c r="O100" s="60" t="e">
        <f t="shared" si="23"/>
        <v>#N/A</v>
      </c>
      <c r="P100" s="60" t="e">
        <f t="shared" si="19"/>
        <v>#N/A</v>
      </c>
      <c r="Q100" s="60" t="e">
        <f t="shared" si="21"/>
        <v>#N/A</v>
      </c>
      <c r="R100" s="60" t="e">
        <f t="shared" si="15"/>
        <v>#N/A</v>
      </c>
      <c r="S100" t="e">
        <f t="shared" si="16"/>
        <v>#N/A</v>
      </c>
      <c r="U100" t="e">
        <f t="shared" si="17"/>
        <v>#N/A</v>
      </c>
    </row>
    <row r="101" spans="1:21" x14ac:dyDescent="0.25">
      <c r="A101">
        <v>51</v>
      </c>
      <c r="B101">
        <v>94496.808082617921</v>
      </c>
      <c r="C101">
        <v>95563.731195905333</v>
      </c>
      <c r="E101" t="e">
        <f>Calcolo!A103</f>
        <v>#N/A</v>
      </c>
      <c r="F101" s="60" t="e">
        <f t="shared" si="11"/>
        <v>#N/A</v>
      </c>
      <c r="G101" s="60" t="e">
        <f t="shared" si="22"/>
        <v>#N/A</v>
      </c>
      <c r="H101" s="60" t="e">
        <f t="shared" si="18"/>
        <v>#N/A</v>
      </c>
      <c r="I101" s="60" t="e">
        <f t="shared" si="20"/>
        <v>#N/A</v>
      </c>
      <c r="J101" s="60" t="e">
        <f t="shared" si="12"/>
        <v>#N/A</v>
      </c>
      <c r="K101" t="e">
        <f t="shared" si="13"/>
        <v>#N/A</v>
      </c>
      <c r="M101" t="e">
        <f>+Calcolo!A161</f>
        <v>#N/A</v>
      </c>
      <c r="N101" s="60" t="e">
        <f t="shared" si="14"/>
        <v>#N/A</v>
      </c>
      <c r="O101" s="60" t="e">
        <f t="shared" si="23"/>
        <v>#N/A</v>
      </c>
      <c r="P101" s="60" t="e">
        <f t="shared" si="19"/>
        <v>#N/A</v>
      </c>
      <c r="Q101" s="60" t="e">
        <f t="shared" si="21"/>
        <v>#N/A</v>
      </c>
      <c r="R101" s="60" t="e">
        <f t="shared" si="15"/>
        <v>#N/A</v>
      </c>
      <c r="S101" t="e">
        <f t="shared" si="16"/>
        <v>#N/A</v>
      </c>
      <c r="U101" t="e">
        <f t="shared" si="17"/>
        <v>#N/A</v>
      </c>
    </row>
    <row r="102" spans="1:21" x14ac:dyDescent="0.25">
      <c r="A102">
        <v>52</v>
      </c>
      <c r="B102">
        <v>94365.277975447723</v>
      </c>
      <c r="C102">
        <v>95460.254787766404</v>
      </c>
      <c r="E102" t="e">
        <f>Calcolo!A104</f>
        <v>#N/A</v>
      </c>
      <c r="F102" s="60" t="e">
        <f t="shared" si="11"/>
        <v>#N/A</v>
      </c>
      <c r="G102" s="60" t="e">
        <f t="shared" si="22"/>
        <v>#N/A</v>
      </c>
      <c r="H102" s="60" t="e">
        <f t="shared" si="18"/>
        <v>#N/A</v>
      </c>
      <c r="I102" s="60" t="e">
        <f t="shared" si="20"/>
        <v>#N/A</v>
      </c>
      <c r="J102" s="60" t="e">
        <f t="shared" si="12"/>
        <v>#N/A</v>
      </c>
      <c r="K102" t="e">
        <f t="shared" si="13"/>
        <v>#N/A</v>
      </c>
      <c r="M102" t="e">
        <f>+Calcolo!A162</f>
        <v>#N/A</v>
      </c>
      <c r="N102" s="60" t="e">
        <f t="shared" si="14"/>
        <v>#N/A</v>
      </c>
      <c r="O102" s="60" t="e">
        <f t="shared" si="23"/>
        <v>#N/A</v>
      </c>
      <c r="P102" s="60" t="e">
        <f t="shared" si="19"/>
        <v>#N/A</v>
      </c>
      <c r="Q102" s="60" t="e">
        <f t="shared" si="21"/>
        <v>#N/A</v>
      </c>
      <c r="R102" s="60" t="e">
        <f t="shared" si="15"/>
        <v>#N/A</v>
      </c>
      <c r="S102" t="e">
        <f t="shared" si="16"/>
        <v>#N/A</v>
      </c>
      <c r="U102" t="e">
        <f t="shared" si="17"/>
        <v>#N/A</v>
      </c>
    </row>
    <row r="103" spans="1:21" x14ac:dyDescent="0.25">
      <c r="A103">
        <v>53</v>
      </c>
      <c r="B103">
        <v>94223.41865306723</v>
      </c>
      <c r="C103">
        <v>95348.795394276196</v>
      </c>
      <c r="E103" t="e">
        <f>Calcolo!A105</f>
        <v>#N/A</v>
      </c>
      <c r="F103" s="60" t="e">
        <f t="shared" si="11"/>
        <v>#N/A</v>
      </c>
      <c r="G103" s="60" t="e">
        <f t="shared" si="22"/>
        <v>#N/A</v>
      </c>
      <c r="H103" s="60" t="e">
        <f t="shared" si="18"/>
        <v>#N/A</v>
      </c>
      <c r="I103" s="60" t="e">
        <f t="shared" si="20"/>
        <v>#N/A</v>
      </c>
      <c r="J103" s="60" t="e">
        <f t="shared" si="12"/>
        <v>#N/A</v>
      </c>
      <c r="K103" t="e">
        <f t="shared" si="13"/>
        <v>#N/A</v>
      </c>
      <c r="M103" t="e">
        <f>+Calcolo!A163</f>
        <v>#N/A</v>
      </c>
      <c r="N103" s="60" t="e">
        <f t="shared" si="14"/>
        <v>#N/A</v>
      </c>
      <c r="O103" s="60" t="e">
        <f t="shared" si="23"/>
        <v>#N/A</v>
      </c>
      <c r="P103" s="60" t="e">
        <f t="shared" si="19"/>
        <v>#N/A</v>
      </c>
      <c r="Q103" s="60" t="e">
        <f t="shared" si="21"/>
        <v>#N/A</v>
      </c>
      <c r="R103" s="60" t="e">
        <f t="shared" si="15"/>
        <v>#N/A</v>
      </c>
      <c r="S103" t="e">
        <f t="shared" si="16"/>
        <v>#N/A</v>
      </c>
      <c r="U103" t="e">
        <f t="shared" si="17"/>
        <v>#N/A</v>
      </c>
    </row>
    <row r="104" spans="1:21" x14ac:dyDescent="0.25">
      <c r="A104">
        <v>54</v>
      </c>
      <c r="B104">
        <v>94068.289216596822</v>
      </c>
      <c r="C104">
        <v>95229.14219093592</v>
      </c>
    </row>
    <row r="105" spans="1:21" x14ac:dyDescent="0.25">
      <c r="A105">
        <v>55</v>
      </c>
      <c r="B105">
        <v>93898.674684310376</v>
      </c>
      <c r="C105">
        <v>95101.230407145049</v>
      </c>
    </row>
    <row r="106" spans="1:21" x14ac:dyDescent="0.25">
      <c r="A106">
        <v>56</v>
      </c>
      <c r="B106">
        <v>93713.844533061783</v>
      </c>
      <c r="C106">
        <v>94964.646020034314</v>
      </c>
    </row>
    <row r="107" spans="1:21" x14ac:dyDescent="0.25">
      <c r="A107">
        <v>57</v>
      </c>
      <c r="B107">
        <v>93513.699875292528</v>
      </c>
      <c r="C107">
        <v>94819.616012632527</v>
      </c>
    </row>
    <row r="108" spans="1:21" x14ac:dyDescent="0.25">
      <c r="A108">
        <v>58</v>
      </c>
      <c r="B108">
        <v>93297.720634060548</v>
      </c>
      <c r="C108">
        <v>94666.415959040911</v>
      </c>
    </row>
    <row r="109" spans="1:21" x14ac:dyDescent="0.25">
      <c r="A109">
        <v>59</v>
      </c>
      <c r="B109">
        <v>93065.735851703968</v>
      </c>
      <c r="C109">
        <v>94505.61558489289</v>
      </c>
    </row>
    <row r="110" spans="1:21" x14ac:dyDescent="0.25">
      <c r="A110">
        <v>60</v>
      </c>
      <c r="B110">
        <v>92815.305263100614</v>
      </c>
      <c r="C110">
        <v>94334.73053079228</v>
      </c>
    </row>
    <row r="111" spans="1:21" x14ac:dyDescent="0.25">
      <c r="A111">
        <v>61</v>
      </c>
      <c r="B111">
        <v>92542.149819711311</v>
      </c>
      <c r="C111">
        <v>94152.82486990976</v>
      </c>
    </row>
    <row r="112" spans="1:21" x14ac:dyDescent="0.25">
      <c r="A112">
        <v>62</v>
      </c>
      <c r="B112">
        <v>92237.63062151456</v>
      </c>
      <c r="C112">
        <v>93959.764502514008</v>
      </c>
    </row>
    <row r="113" spans="1:3" x14ac:dyDescent="0.25">
      <c r="A113">
        <v>63</v>
      </c>
      <c r="B113">
        <v>91896.037780270839</v>
      </c>
      <c r="C113">
        <v>93754.189933758957</v>
      </c>
    </row>
    <row r="114" spans="1:3" x14ac:dyDescent="0.25">
      <c r="A114">
        <v>64</v>
      </c>
      <c r="B114">
        <v>91511.20474285839</v>
      </c>
      <c r="C114">
        <v>93533.848836576639</v>
      </c>
    </row>
    <row r="115" spans="1:3" x14ac:dyDescent="0.25">
      <c r="A115">
        <v>65</v>
      </c>
      <c r="B115">
        <v>91080.68112902515</v>
      </c>
      <c r="C115">
        <v>93297.367206563125</v>
      </c>
    </row>
    <row r="116" spans="1:3" x14ac:dyDescent="0.25">
      <c r="A116">
        <v>66</v>
      </c>
      <c r="B116">
        <v>90610.686598263157</v>
      </c>
      <c r="C116">
        <v>93042.618745405605</v>
      </c>
    </row>
    <row r="117" spans="1:3" x14ac:dyDescent="0.25">
      <c r="A117">
        <v>67</v>
      </c>
      <c r="B117">
        <v>90105.450470859898</v>
      </c>
      <c r="C117">
        <v>92765.891388733013</v>
      </c>
    </row>
    <row r="118" spans="1:3" x14ac:dyDescent="0.25">
      <c r="A118">
        <v>68</v>
      </c>
      <c r="B118">
        <v>89560.26744278596</v>
      </c>
      <c r="C118">
        <v>92465.589645129396</v>
      </c>
    </row>
    <row r="119" spans="1:3" x14ac:dyDescent="0.25">
      <c r="A119">
        <v>69</v>
      </c>
      <c r="B119">
        <v>88971.444508456625</v>
      </c>
      <c r="C119">
        <v>92138.44638896492</v>
      </c>
    </row>
    <row r="120" spans="1:3" x14ac:dyDescent="0.25">
      <c r="A120">
        <v>70</v>
      </c>
      <c r="B120">
        <v>88331.517393829548</v>
      </c>
      <c r="C120">
        <v>91780.147612492161</v>
      </c>
    </row>
    <row r="121" spans="1:3" x14ac:dyDescent="0.25">
      <c r="A121">
        <v>71</v>
      </c>
      <c r="B121">
        <v>87631.269289689968</v>
      </c>
      <c r="C121">
        <v>91385.190103271321</v>
      </c>
    </row>
    <row r="122" spans="1:3" x14ac:dyDescent="0.25">
      <c r="A122">
        <v>72</v>
      </c>
      <c r="B122">
        <v>86859.816173625106</v>
      </c>
      <c r="C122">
        <v>90949.282746478711</v>
      </c>
    </row>
    <row r="123" spans="1:3" x14ac:dyDescent="0.25">
      <c r="A123">
        <v>73</v>
      </c>
      <c r="B123">
        <v>85999.087511234189</v>
      </c>
      <c r="C123">
        <v>90464.186557093824</v>
      </c>
    </row>
    <row r="124" spans="1:3" x14ac:dyDescent="0.25">
      <c r="A124">
        <v>74</v>
      </c>
      <c r="B124">
        <v>85035.209738408274</v>
      </c>
      <c r="C124">
        <v>89920.940070399825</v>
      </c>
    </row>
    <row r="125" spans="1:3" x14ac:dyDescent="0.25">
      <c r="A125">
        <v>75</v>
      </c>
      <c r="B125">
        <v>83954.012557147333</v>
      </c>
      <c r="C125">
        <v>89312.840721079745</v>
      </c>
    </row>
    <row r="126" spans="1:3" x14ac:dyDescent="0.25">
      <c r="A126">
        <v>76</v>
      </c>
      <c r="B126">
        <v>82743.61397650592</v>
      </c>
      <c r="C126">
        <v>88631.481990502696</v>
      </c>
    </row>
    <row r="127" spans="1:3" x14ac:dyDescent="0.25">
      <c r="A127">
        <v>77</v>
      </c>
      <c r="B127">
        <v>81389.812610790716</v>
      </c>
      <c r="C127">
        <v>87867.389984262569</v>
      </c>
    </row>
    <row r="128" spans="1:3" x14ac:dyDescent="0.25">
      <c r="A128">
        <v>78</v>
      </c>
      <c r="B128">
        <v>79867.180135449307</v>
      </c>
      <c r="C128">
        <v>87010.085433664121</v>
      </c>
    </row>
    <row r="129" spans="1:3" x14ac:dyDescent="0.25">
      <c r="A129">
        <v>79</v>
      </c>
      <c r="B129">
        <v>78138.894290908254</v>
      </c>
      <c r="C129">
        <v>86030.64770597154</v>
      </c>
    </row>
    <row r="130" spans="1:3" x14ac:dyDescent="0.25">
      <c r="A130">
        <v>80</v>
      </c>
      <c r="B130">
        <v>76191.641789621106</v>
      </c>
      <c r="C130">
        <v>84901.504057895436</v>
      </c>
    </row>
    <row r="131" spans="1:3" x14ac:dyDescent="0.25">
      <c r="A131">
        <v>81</v>
      </c>
      <c r="B131">
        <v>74011.235099870799</v>
      </c>
      <c r="C131">
        <v>83595.69345503379</v>
      </c>
    </row>
    <row r="132" spans="1:3" x14ac:dyDescent="0.25">
      <c r="A132">
        <v>82</v>
      </c>
      <c r="B132">
        <v>71607.757245620043</v>
      </c>
      <c r="C132">
        <v>82068.383416471625</v>
      </c>
    </row>
    <row r="133" spans="1:3" x14ac:dyDescent="0.25">
      <c r="A133">
        <v>83</v>
      </c>
      <c r="B133">
        <v>68977.790502157266</v>
      </c>
      <c r="C133">
        <v>80315.16474838389</v>
      </c>
    </row>
    <row r="134" spans="1:3" x14ac:dyDescent="0.25">
      <c r="A134">
        <v>84</v>
      </c>
      <c r="B134">
        <v>66105.65877233319</v>
      </c>
      <c r="C134">
        <v>78317.068016740654</v>
      </c>
    </row>
    <row r="135" spans="1:3" x14ac:dyDescent="0.25">
      <c r="A135">
        <v>85</v>
      </c>
      <c r="B135">
        <v>62965.593706686224</v>
      </c>
      <c r="C135">
        <v>76042.622885932476</v>
      </c>
    </row>
    <row r="136" spans="1:3" x14ac:dyDescent="0.25">
      <c r="A136">
        <v>86</v>
      </c>
      <c r="B136">
        <v>59570.111100459464</v>
      </c>
      <c r="C136">
        <v>73476.001861237324</v>
      </c>
    </row>
    <row r="137" spans="1:3" x14ac:dyDescent="0.25">
      <c r="A137">
        <v>87</v>
      </c>
      <c r="B137">
        <v>55923.836514022565</v>
      </c>
      <c r="C137">
        <v>70599.680901976579</v>
      </c>
    </row>
    <row r="138" spans="1:3" x14ac:dyDescent="0.25">
      <c r="A138">
        <v>88</v>
      </c>
      <c r="B138">
        <v>52028.075807166373</v>
      </c>
      <c r="C138">
        <v>67376.360690811664</v>
      </c>
    </row>
    <row r="139" spans="1:3" x14ac:dyDescent="0.25">
      <c r="A139">
        <v>89</v>
      </c>
      <c r="B139">
        <v>47861.755944257362</v>
      </c>
      <c r="C139">
        <v>63767.440257313297</v>
      </c>
    </row>
    <row r="140" spans="1:3" x14ac:dyDescent="0.25">
      <c r="A140">
        <v>90</v>
      </c>
      <c r="B140">
        <v>43427.694502137936</v>
      </c>
      <c r="C140">
        <v>59746.412139799715</v>
      </c>
    </row>
    <row r="141" spans="1:3" x14ac:dyDescent="0.25">
      <c r="A141">
        <v>91</v>
      </c>
      <c r="B141">
        <v>38812.672492320788</v>
      </c>
      <c r="C141">
        <v>55351.585555620324</v>
      </c>
    </row>
    <row r="142" spans="1:3" x14ac:dyDescent="0.25">
      <c r="A142">
        <v>92</v>
      </c>
      <c r="B142">
        <v>34239.037622299948</v>
      </c>
      <c r="C142">
        <v>50781.946847539199</v>
      </c>
    </row>
    <row r="143" spans="1:3" x14ac:dyDescent="0.25">
      <c r="A143">
        <v>93</v>
      </c>
      <c r="B143">
        <v>29900.201720630619</v>
      </c>
      <c r="C143">
        <v>46199.165601645822</v>
      </c>
    </row>
    <row r="144" spans="1:3" x14ac:dyDescent="0.25">
      <c r="A144">
        <v>94</v>
      </c>
      <c r="B144">
        <v>25899.665361156611</v>
      </c>
      <c r="C144">
        <v>41666.380667805941</v>
      </c>
    </row>
    <row r="145" spans="1:3" x14ac:dyDescent="0.25">
      <c r="A145">
        <v>95</v>
      </c>
      <c r="B145">
        <v>22208.851678630741</v>
      </c>
      <c r="C145">
        <v>37198.469668968712</v>
      </c>
    </row>
    <row r="146" spans="1:3" x14ac:dyDescent="0.25">
      <c r="A146">
        <v>96</v>
      </c>
      <c r="B146">
        <v>18789.90112342326</v>
      </c>
      <c r="C146">
        <v>32792.8465946426</v>
      </c>
    </row>
    <row r="147" spans="1:3" x14ac:dyDescent="0.25">
      <c r="A147">
        <v>97</v>
      </c>
      <c r="B147">
        <v>15644.979002692538</v>
      </c>
      <c r="C147">
        <v>28482.371198301847</v>
      </c>
    </row>
    <row r="148" spans="1:3" x14ac:dyDescent="0.25">
      <c r="A148">
        <v>98</v>
      </c>
      <c r="B148">
        <v>12890.658546297913</v>
      </c>
      <c r="C148">
        <v>24436.644049707218</v>
      </c>
    </row>
    <row r="149" spans="1:3" x14ac:dyDescent="0.25">
      <c r="A149">
        <v>99</v>
      </c>
      <c r="B149">
        <v>10504.665969868463</v>
      </c>
      <c r="C149">
        <v>20677.733483042321</v>
      </c>
    </row>
    <row r="150" spans="1:3" x14ac:dyDescent="0.25">
      <c r="A150">
        <v>100</v>
      </c>
      <c r="B150">
        <v>8418.2985457285904</v>
      </c>
      <c r="C150">
        <v>17173.908086527586</v>
      </c>
    </row>
    <row r="151" spans="1:3" x14ac:dyDescent="0.25">
      <c r="A151">
        <v>101</v>
      </c>
      <c r="B151">
        <v>6559.8993718393294</v>
      </c>
      <c r="C151">
        <v>13904.880443119189</v>
      </c>
    </row>
    <row r="152" spans="1:3" x14ac:dyDescent="0.25">
      <c r="A152">
        <v>102</v>
      </c>
      <c r="B152">
        <v>4877.6781209349147</v>
      </c>
      <c r="C152">
        <v>10869.978989795287</v>
      </c>
    </row>
    <row r="153" spans="1:3" x14ac:dyDescent="0.25">
      <c r="A153">
        <v>103</v>
      </c>
      <c r="B153">
        <v>3501.4500189337464</v>
      </c>
      <c r="C153">
        <v>8250.0803487063422</v>
      </c>
    </row>
    <row r="154" spans="1:3" x14ac:dyDescent="0.25">
      <c r="A154">
        <v>104</v>
      </c>
      <c r="B154">
        <v>2418.2806573166149</v>
      </c>
      <c r="C154">
        <v>6060.4017731151453</v>
      </c>
    </row>
    <row r="155" spans="1:3" x14ac:dyDescent="0.25">
      <c r="A155">
        <v>105</v>
      </c>
      <c r="B155">
        <v>1598.6646437075156</v>
      </c>
      <c r="C155">
        <v>4320.2883086434304</v>
      </c>
    </row>
    <row r="156" spans="1:3" x14ac:dyDescent="0.25">
      <c r="A156">
        <v>106</v>
      </c>
      <c r="B156">
        <v>1009.1805567106317</v>
      </c>
      <c r="C156">
        <v>2964.2526314220036</v>
      </c>
    </row>
    <row r="157" spans="1:3" x14ac:dyDescent="0.25">
      <c r="A157">
        <v>107</v>
      </c>
      <c r="B157">
        <v>606.13321862709427</v>
      </c>
      <c r="C157">
        <v>1951.4810381408886</v>
      </c>
    </row>
    <row r="158" spans="1:3" x14ac:dyDescent="0.25">
      <c r="A158">
        <v>108</v>
      </c>
      <c r="B158">
        <v>344.97096263679077</v>
      </c>
      <c r="C158">
        <v>1228.4840487999118</v>
      </c>
    </row>
    <row r="159" spans="1:3" x14ac:dyDescent="0.25">
      <c r="A159">
        <v>109</v>
      </c>
      <c r="B159">
        <v>185.27845349101068</v>
      </c>
      <c r="C159">
        <v>736.68171263691136</v>
      </c>
    </row>
    <row r="160" spans="1:3" x14ac:dyDescent="0.25">
      <c r="A160">
        <v>110</v>
      </c>
      <c r="B160">
        <v>93.508034469615396</v>
      </c>
      <c r="C160">
        <v>419.13763879076492</v>
      </c>
    </row>
    <row r="161" spans="1:3" x14ac:dyDescent="0.25">
      <c r="A161">
        <v>111</v>
      </c>
      <c r="B161">
        <v>44.124917285249651</v>
      </c>
      <c r="C161">
        <v>225.21568850284442</v>
      </c>
    </row>
    <row r="162" spans="1:3" x14ac:dyDescent="0.25">
      <c r="A162">
        <v>112</v>
      </c>
      <c r="B162">
        <v>19.384385037831169</v>
      </c>
      <c r="C162">
        <v>113.69189744646179</v>
      </c>
    </row>
    <row r="163" spans="1:3" x14ac:dyDescent="0.25">
      <c r="A163">
        <v>113</v>
      </c>
      <c r="B163">
        <v>7.8838348693673383</v>
      </c>
      <c r="C163">
        <v>53.625557512921404</v>
      </c>
    </row>
    <row r="164" spans="1:3" x14ac:dyDescent="0.25">
      <c r="A164">
        <v>114</v>
      </c>
      <c r="B164">
        <v>2.9519860744620203</v>
      </c>
      <c r="C164">
        <v>23.498601325935628</v>
      </c>
    </row>
    <row r="165" spans="1:3" x14ac:dyDescent="0.25">
      <c r="A165">
        <v>115</v>
      </c>
      <c r="B165">
        <v>1.0116792803593833</v>
      </c>
      <c r="C165">
        <v>9.5039012127085645</v>
      </c>
    </row>
    <row r="166" spans="1:3" x14ac:dyDescent="0.25">
      <c r="A166">
        <v>116</v>
      </c>
      <c r="B166">
        <v>0.31480768137898257</v>
      </c>
      <c r="C166">
        <v>3.520142367054155</v>
      </c>
    </row>
    <row r="167" spans="1:3" x14ac:dyDescent="0.25">
      <c r="A167">
        <v>117</v>
      </c>
      <c r="B167">
        <v>8.8125341998375961E-2</v>
      </c>
      <c r="C167">
        <v>1.181641037758502</v>
      </c>
    </row>
    <row r="168" spans="1:3" x14ac:dyDescent="0.25">
      <c r="A168">
        <v>118</v>
      </c>
      <c r="B168">
        <v>2.1936186567838342E-2</v>
      </c>
      <c r="C168">
        <v>0.35510581935435481</v>
      </c>
    </row>
    <row r="169" spans="1:3" x14ac:dyDescent="0.25">
      <c r="A169">
        <v>119</v>
      </c>
      <c r="B169">
        <v>4.7984377116377696E-3</v>
      </c>
      <c r="C169">
        <v>9.4188693652532282E-2</v>
      </c>
    </row>
    <row r="170" spans="1:3" x14ac:dyDescent="0.25">
      <c r="A170">
        <v>120</v>
      </c>
      <c r="B170">
        <v>9.0888360321181804E-4</v>
      </c>
      <c r="C170">
        <v>2.1654187885843203E-2</v>
      </c>
    </row>
    <row r="171" spans="1:3" x14ac:dyDescent="0.25">
      <c r="A171">
        <v>121</v>
      </c>
      <c r="B171">
        <v>1.4649713114665237E-4</v>
      </c>
      <c r="C171">
        <v>4.2141756399336596E-3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Y210"/>
  <sheetViews>
    <sheetView topLeftCell="A183" zoomScale="85" zoomScaleNormal="85" workbookViewId="0">
      <selection activeCell="B6" sqref="B6"/>
    </sheetView>
  </sheetViews>
  <sheetFormatPr defaultRowHeight="13.8" x14ac:dyDescent="0.25"/>
  <cols>
    <col min="1" max="1" width="21.69921875" customWidth="1"/>
    <col min="5" max="5" width="10.09765625" bestFit="1" customWidth="1"/>
  </cols>
  <sheetData>
    <row r="1" spans="1:8" s="57" customFormat="1" x14ac:dyDescent="0.25">
      <c r="A1" s="57" t="s">
        <v>158</v>
      </c>
      <c r="B1" s="57" t="e">
        <f>LOOKUP(H3,E4:E8,H4:H8)</f>
        <v>#N/A</v>
      </c>
    </row>
    <row r="3" spans="1:8" ht="16.5" x14ac:dyDescent="0.3">
      <c r="A3" t="str">
        <f>'Sezione 1 Informazioni generali'!B13</f>
        <v>Indice di solvibilità alla fine del 2017 per i Rami Vita</v>
      </c>
      <c r="H3">
        <f>'Sezione 1 Informazioni generali'!C13</f>
        <v>0</v>
      </c>
    </row>
    <row r="4" spans="1:8" ht="16.5" x14ac:dyDescent="0.3">
      <c r="A4" t="s">
        <v>151</v>
      </c>
      <c r="E4">
        <v>1.1000000000000001</v>
      </c>
      <c r="F4">
        <v>1.2</v>
      </c>
      <c r="H4">
        <v>0</v>
      </c>
    </row>
    <row r="5" spans="1:8" ht="16.5" x14ac:dyDescent="0.3">
      <c r="A5" t="s">
        <v>152</v>
      </c>
      <c r="E5">
        <f>0.01+F4</f>
        <v>1.21</v>
      </c>
      <c r="F5">
        <v>1.5</v>
      </c>
      <c r="H5">
        <v>25</v>
      </c>
    </row>
    <row r="6" spans="1:8" ht="16.5" x14ac:dyDescent="0.3">
      <c r="A6" t="s">
        <v>153</v>
      </c>
      <c r="E6">
        <f t="shared" ref="E6:E8" si="0">0.01+F5</f>
        <v>1.51</v>
      </c>
      <c r="F6">
        <v>1.8</v>
      </c>
      <c r="H6">
        <v>50</v>
      </c>
    </row>
    <row r="7" spans="1:8" ht="16.5" x14ac:dyDescent="0.3">
      <c r="A7" t="s">
        <v>154</v>
      </c>
      <c r="E7">
        <f t="shared" si="0"/>
        <v>1.81</v>
      </c>
      <c r="F7">
        <v>2</v>
      </c>
      <c r="H7">
        <v>75</v>
      </c>
    </row>
    <row r="8" spans="1:8" ht="16.5" x14ac:dyDescent="0.3">
      <c r="A8" t="s">
        <v>155</v>
      </c>
      <c r="E8">
        <f t="shared" si="0"/>
        <v>2.0099999999999998</v>
      </c>
      <c r="F8">
        <v>10000</v>
      </c>
      <c r="H8">
        <v>100</v>
      </c>
    </row>
    <row r="10" spans="1:8" s="57" customFormat="1" ht="16.5" x14ac:dyDescent="0.3">
      <c r="A10" s="57" t="s">
        <v>157</v>
      </c>
      <c r="B10" s="57" t="e">
        <f>VLOOKUP(E13,A13:B29,2,FALSE)</f>
        <v>#N/A</v>
      </c>
    </row>
    <row r="12" spans="1:8" ht="16.5" x14ac:dyDescent="0.3">
      <c r="A12" t="str">
        <f>+Parametri!D3</f>
        <v>Standard &amp; Poor's</v>
      </c>
      <c r="D12" t="str">
        <f>+'Sezione 1 Informazioni generali'!B9</f>
        <v>Agenzia di rating:</v>
      </c>
      <c r="E12">
        <f>+'Sezione 1 Informazioni generali'!C9</f>
        <v>0</v>
      </c>
    </row>
    <row r="13" spans="1:8" ht="16.5" x14ac:dyDescent="0.3">
      <c r="A13" t="str">
        <f>+Parametri!D4</f>
        <v>AAA</v>
      </c>
      <c r="B13">
        <v>100</v>
      </c>
      <c r="D13" t="str">
        <f>+'Sezione 1 Informazioni generali'!B10</f>
        <v>Rating:</v>
      </c>
      <c r="E13">
        <f>+'Sezione 1 Informazioni generali'!C10</f>
        <v>0</v>
      </c>
    </row>
    <row r="14" spans="1:8" ht="16.5" x14ac:dyDescent="0.3">
      <c r="A14" t="str">
        <f>+Parametri!D5</f>
        <v>AA+</v>
      </c>
      <c r="B14">
        <v>100</v>
      </c>
    </row>
    <row r="15" spans="1:8" ht="16.5" x14ac:dyDescent="0.3">
      <c r="A15" t="str">
        <f>+Parametri!D6</f>
        <v>AA</v>
      </c>
      <c r="B15">
        <v>100</v>
      </c>
    </row>
    <row r="16" spans="1:8" ht="16.5" x14ac:dyDescent="0.3">
      <c r="A16" t="str">
        <f>+Parametri!D7</f>
        <v>AA-</v>
      </c>
      <c r="B16">
        <v>100</v>
      </c>
    </row>
    <row r="17" spans="1:2" ht="16.5" x14ac:dyDescent="0.3">
      <c r="A17" t="str">
        <f>+Parametri!D8</f>
        <v>A+</v>
      </c>
      <c r="B17">
        <v>100</v>
      </c>
    </row>
    <row r="18" spans="1:2" ht="16.5" x14ac:dyDescent="0.3">
      <c r="A18" t="str">
        <f>+Parametri!D9</f>
        <v>A</v>
      </c>
      <c r="B18">
        <v>95</v>
      </c>
    </row>
    <row r="19" spans="1:2" ht="16.5" x14ac:dyDescent="0.3">
      <c r="A19" t="str">
        <f>+Parametri!D10</f>
        <v>A-</v>
      </c>
      <c r="B19">
        <v>70</v>
      </c>
    </row>
    <row r="20" spans="1:2" ht="16.5" x14ac:dyDescent="0.3">
      <c r="A20" t="str">
        <f>+Parametri!D11</f>
        <v>BBB+</v>
      </c>
      <c r="B20">
        <v>45</v>
      </c>
    </row>
    <row r="21" spans="1:2" ht="16.5" x14ac:dyDescent="0.3">
      <c r="A21" t="str">
        <f>+Parametri!D12</f>
        <v>BBB</v>
      </c>
      <c r="B21">
        <v>25</v>
      </c>
    </row>
    <row r="22" spans="1:2" ht="16.5" x14ac:dyDescent="0.3">
      <c r="A22" t="str">
        <f>+Parametri!D13</f>
        <v>BBB-</v>
      </c>
      <c r="B22">
        <v>10</v>
      </c>
    </row>
    <row r="23" spans="1:2" ht="16.5" x14ac:dyDescent="0.3">
      <c r="A23" t="str">
        <f>+Parametri!D14</f>
        <v>BB+</v>
      </c>
      <c r="B23">
        <v>0</v>
      </c>
    </row>
    <row r="24" spans="1:2" ht="16.5" x14ac:dyDescent="0.3">
      <c r="A24" t="str">
        <f>+Parametri!D15</f>
        <v>BB</v>
      </c>
      <c r="B24">
        <v>0</v>
      </c>
    </row>
    <row r="25" spans="1:2" ht="16.5" x14ac:dyDescent="0.3">
      <c r="A25" t="str">
        <f>+Parametri!D16</f>
        <v>BB-</v>
      </c>
      <c r="B25">
        <v>0</v>
      </c>
    </row>
    <row r="26" spans="1:2" ht="16.5" x14ac:dyDescent="0.3">
      <c r="A26" t="str">
        <f>+Parametri!D17</f>
        <v>B+</v>
      </c>
      <c r="B26">
        <v>0</v>
      </c>
    </row>
    <row r="27" spans="1:2" ht="16.5" x14ac:dyDescent="0.3">
      <c r="A27" t="str">
        <f>+Parametri!D18</f>
        <v>B</v>
      </c>
      <c r="B27">
        <v>0</v>
      </c>
    </row>
    <row r="28" spans="1:2" ht="16.5" x14ac:dyDescent="0.3">
      <c r="A28" t="str">
        <f>+Parametri!D19</f>
        <v>B-</v>
      </c>
      <c r="B28">
        <v>0</v>
      </c>
    </row>
    <row r="29" spans="1:2" ht="16.5" x14ac:dyDescent="0.3">
      <c r="A29" t="str">
        <f>+Parametri!D20</f>
        <v>Inferiore</v>
      </c>
      <c r="B29">
        <v>0</v>
      </c>
    </row>
    <row r="31" spans="1:2" s="57" customFormat="1" ht="16.5" x14ac:dyDescent="0.3">
      <c r="A31" s="57" t="s">
        <v>156</v>
      </c>
      <c r="B31" s="57">
        <f>MIN(100,MAX(0,20*(B33-5)))</f>
        <v>0</v>
      </c>
    </row>
    <row r="33" spans="1:10" ht="16.5" x14ac:dyDescent="0.3">
      <c r="A33" t="str">
        <f>'Sezione 2a Info offerta'!$B$10</f>
        <v>Durata complessiva dell'offerta (in anni)</v>
      </c>
      <c r="B33">
        <f>'Sezione 2a Info offerta'!$D$10</f>
        <v>3</v>
      </c>
    </row>
    <row r="35" spans="1:10" s="57" customFormat="1" ht="16.5" x14ac:dyDescent="0.3">
      <c r="A35" s="57" t="s">
        <v>159</v>
      </c>
      <c r="B35" s="57">
        <f>IF(B37=2,50,IF(B37&gt;=3,100,0))</f>
        <v>0</v>
      </c>
    </row>
    <row r="37" spans="1:10" ht="16.5" x14ac:dyDescent="0.3">
      <c r="A37" t="s">
        <v>160</v>
      </c>
      <c r="B37">
        <f>COUNT('Sezione 2a Info offerta'!F22:F28)</f>
        <v>0</v>
      </c>
    </row>
    <row r="39" spans="1:10" s="57" customFormat="1" ht="16.5" x14ac:dyDescent="0.3">
      <c r="A39" s="57" t="s">
        <v>161</v>
      </c>
      <c r="B39" s="66" t="e">
        <f>SUM(N50:Y50,N108:Y108)*J42</f>
        <v>#N/A</v>
      </c>
    </row>
    <row r="41" spans="1:10" ht="16.5" x14ac:dyDescent="0.3">
      <c r="A41" t="s">
        <v>162</v>
      </c>
      <c r="B41">
        <f>annogara+1-67</f>
        <v>1952</v>
      </c>
    </row>
    <row r="42" spans="1:10" ht="16.5" x14ac:dyDescent="0.3">
      <c r="C42" s="59">
        <v>0</v>
      </c>
      <c r="D42" s="59">
        <v>0.04</v>
      </c>
      <c r="H42" t="s">
        <v>176</v>
      </c>
      <c r="I42">
        <f>IF('Sezione 2a Info offerta'!C64="",2,'Sezione 2a Info offerta'!C64)-1</f>
        <v>1</v>
      </c>
      <c r="J42">
        <f>+I42^(1/3)</f>
        <v>1</v>
      </c>
    </row>
    <row r="43" spans="1:10" ht="16.5" x14ac:dyDescent="0.3">
      <c r="A43" t="s">
        <v>166</v>
      </c>
      <c r="B43" s="31">
        <f>+'Sezione 2a Info offerta'!F22</f>
        <v>0</v>
      </c>
    </row>
    <row r="44" spans="1:10" ht="16.5" x14ac:dyDescent="0.3">
      <c r="A44" t="s">
        <v>164</v>
      </c>
      <c r="B44" s="31">
        <f>+'Sezione 2a Info offerta'!F51</f>
        <v>0</v>
      </c>
    </row>
    <row r="45" spans="1:10" ht="16.5" x14ac:dyDescent="0.3">
      <c r="A45" t="s">
        <v>165</v>
      </c>
      <c r="B45" s="31">
        <f>IF('Sezione 2a Info offerta'!F52="",1,'Sezione 2a Info offerta'!F52)</f>
        <v>1</v>
      </c>
      <c r="C45" s="31">
        <f>$B45*C42</f>
        <v>0</v>
      </c>
      <c r="D45" s="31">
        <f>$B45*D42</f>
        <v>0.04</v>
      </c>
    </row>
    <row r="46" spans="1:10" ht="16.5" x14ac:dyDescent="0.3">
      <c r="A46" t="s">
        <v>167</v>
      </c>
      <c r="B46" s="31">
        <f>+'Sezione 2a Info offerta'!F53</f>
        <v>0</v>
      </c>
      <c r="C46" s="31">
        <f>C42-$B46</f>
        <v>0</v>
      </c>
      <c r="D46" s="31">
        <f>D42-$B46</f>
        <v>0.04</v>
      </c>
    </row>
    <row r="47" spans="1:10" ht="16.5" x14ac:dyDescent="0.3">
      <c r="A47" t="s">
        <v>168</v>
      </c>
      <c r="B47" s="31"/>
      <c r="C47" s="31">
        <f>MAX($B44,MIN(C45:C46))</f>
        <v>0</v>
      </c>
      <c r="D47" s="31">
        <f>MAX($B44,MIN(D45:D46))</f>
        <v>0.04</v>
      </c>
    </row>
    <row r="48" spans="1:10" ht="16.5" x14ac:dyDescent="0.3">
      <c r="A48" t="s">
        <v>169</v>
      </c>
      <c r="C48" s="31">
        <f>(C47-$B43)/(1+$B43)</f>
        <v>0</v>
      </c>
      <c r="D48" s="31">
        <f>(D47-$B43)/(1+$B43)</f>
        <v>0.04</v>
      </c>
    </row>
    <row r="49" spans="1:25" ht="16.5" x14ac:dyDescent="0.3">
      <c r="C49" s="31"/>
      <c r="D49" s="31"/>
    </row>
    <row r="50" spans="1:25" ht="16.5" x14ac:dyDescent="0.3">
      <c r="A50" t="s">
        <v>163</v>
      </c>
      <c r="B50" s="31">
        <f>+C48</f>
        <v>0</v>
      </c>
      <c r="C50" s="31">
        <f>+B50</f>
        <v>0</v>
      </c>
      <c r="D50" s="31">
        <f t="shared" ref="D50:F50" si="1">+C50</f>
        <v>0</v>
      </c>
      <c r="E50" s="31">
        <f t="shared" si="1"/>
        <v>0</v>
      </c>
      <c r="F50" s="31">
        <f t="shared" si="1"/>
        <v>0</v>
      </c>
      <c r="G50" s="31"/>
      <c r="H50" s="31">
        <f>+D48</f>
        <v>0.04</v>
      </c>
      <c r="I50" s="31">
        <f>+H50</f>
        <v>0.04</v>
      </c>
      <c r="J50" s="31">
        <f t="shared" ref="J50:L50" si="2">+I50</f>
        <v>0.04</v>
      </c>
      <c r="K50" s="31">
        <f t="shared" si="2"/>
        <v>0.04</v>
      </c>
      <c r="L50" s="31">
        <f t="shared" si="2"/>
        <v>0.04</v>
      </c>
      <c r="N50" s="65" t="e">
        <f>SUM(N52:N105)</f>
        <v>#N/A</v>
      </c>
      <c r="O50" s="65" t="e">
        <f t="shared" ref="O50:Q50" si="3">SUM(O52:O105)</f>
        <v>#N/A</v>
      </c>
      <c r="P50" s="65" t="e">
        <f t="shared" si="3"/>
        <v>#N/A</v>
      </c>
      <c r="Q50" s="65" t="e">
        <f t="shared" si="3"/>
        <v>#N/A</v>
      </c>
      <c r="R50" s="65" t="e">
        <f>SUM(R52:S105)</f>
        <v>#N/A</v>
      </c>
      <c r="T50" s="65" t="e">
        <f>SUM(T52:T105)</f>
        <v>#N/A</v>
      </c>
      <c r="U50" s="65" t="e">
        <f t="shared" ref="U50:W50" si="4">SUM(U52:U105)</f>
        <v>#N/A</v>
      </c>
      <c r="V50" s="65" t="e">
        <f t="shared" si="4"/>
        <v>#N/A</v>
      </c>
      <c r="W50" s="65" t="e">
        <f t="shared" si="4"/>
        <v>#N/A</v>
      </c>
      <c r="X50" s="65" t="e">
        <f>SUM(X52:Y105)</f>
        <v>#N/A</v>
      </c>
    </row>
    <row r="51" spans="1:25" s="4" customFormat="1" ht="14.25" x14ac:dyDescent="0.2">
      <c r="B51" s="63" t="str">
        <f>+'Sezione 2b Coefficienti'!C10</f>
        <v>Vitalizia</v>
      </c>
      <c r="C51" s="63" t="str">
        <f>+'Sezione 2b Coefficienti'!D10</f>
        <v>Reversibile 100% su donna nata nello stesso anno</v>
      </c>
      <c r="D51" s="63" t="str">
        <f>+'Sezione 2b Coefficienti'!E10</f>
        <v>Certa 5 anni</v>
      </c>
      <c r="E51" s="63" t="str">
        <f>+'Sezione 2b Coefficienti'!F10</f>
        <v>Certa 10 anni</v>
      </c>
      <c r="F51" s="63" t="str">
        <f>+'Sezione 2b Coefficienti'!G10</f>
        <v>Controassicurata</v>
      </c>
      <c r="G51" s="63" t="s">
        <v>170</v>
      </c>
      <c r="H51" s="64" t="str">
        <f t="shared" ref="H51:L52" si="5">+B51</f>
        <v>Vitalizia</v>
      </c>
      <c r="I51" s="64" t="str">
        <f t="shared" si="5"/>
        <v>Reversibile 100% su donna nata nello stesso anno</v>
      </c>
      <c r="J51" s="64" t="str">
        <f t="shared" si="5"/>
        <v>Certa 5 anni</v>
      </c>
      <c r="K51" s="64" t="str">
        <f t="shared" si="5"/>
        <v>Certa 10 anni</v>
      </c>
      <c r="L51" s="64" t="str">
        <f t="shared" si="5"/>
        <v>Controassicurata</v>
      </c>
      <c r="M51" s="64" t="s">
        <v>170</v>
      </c>
      <c r="N51" s="4" t="str">
        <f>+B51</f>
        <v>Vitalizia</v>
      </c>
      <c r="O51" s="4" t="str">
        <f t="shared" ref="O51:Y51" si="6">+C51</f>
        <v>Reversibile 100% su donna nata nello stesso anno</v>
      </c>
      <c r="P51" s="4" t="str">
        <f t="shared" si="6"/>
        <v>Certa 5 anni</v>
      </c>
      <c r="Q51" s="4" t="str">
        <f t="shared" si="6"/>
        <v>Certa 10 anni</v>
      </c>
      <c r="R51" s="4" t="str">
        <f t="shared" si="6"/>
        <v>Controassicurata</v>
      </c>
      <c r="S51" s="4" t="str">
        <f t="shared" si="6"/>
        <v>Residuo</v>
      </c>
      <c r="T51" s="4" t="str">
        <f t="shared" si="6"/>
        <v>Vitalizia</v>
      </c>
      <c r="U51" s="4" t="str">
        <f t="shared" si="6"/>
        <v>Reversibile 100% su donna nata nello stesso anno</v>
      </c>
      <c r="V51" s="4" t="str">
        <f t="shared" si="6"/>
        <v>Certa 5 anni</v>
      </c>
      <c r="W51" s="4" t="str">
        <f t="shared" si="6"/>
        <v>Certa 10 anni</v>
      </c>
      <c r="X51" s="4" t="str">
        <f t="shared" si="6"/>
        <v>Controassicurata</v>
      </c>
      <c r="Y51" s="4" t="str">
        <f t="shared" si="6"/>
        <v>Residuo</v>
      </c>
    </row>
    <row r="52" spans="1:25" ht="16.5" x14ac:dyDescent="0.3">
      <c r="A52" t="e">
        <f>LOOKUP(B41,'Sezione 2a Info offerta'!B37:B48,'Sezione 2a Info offerta'!D37:D48)+67</f>
        <v>#N/A</v>
      </c>
      <c r="B52" s="61" t="e">
        <f>LOOKUP($A$52,'Sezione 2b Coefficienti'!$B$11:$B$41,'Sezione 2b Coefficienti'!C11:C41)</f>
        <v>#N/A</v>
      </c>
      <c r="C52" s="61" t="e">
        <f>LOOKUP($A$52,'Sezione 2b Coefficienti'!$B$11:$B$41,'Sezione 2b Coefficienti'!D11:D41)</f>
        <v>#N/A</v>
      </c>
      <c r="D52" s="61" t="e">
        <f>LOOKUP($A$52,'Sezione 2b Coefficienti'!$B$11:$B$41,'Sezione 2b Coefficienti'!E11:E41)</f>
        <v>#N/A</v>
      </c>
      <c r="E52" s="61" t="e">
        <f>LOOKUP($A$52,'Sezione 2b Coefficienti'!$B$11:$B$41,'Sezione 2b Coefficienti'!F11:F41)</f>
        <v>#N/A</v>
      </c>
      <c r="F52" s="61" t="e">
        <f>LOOKUP($A$52,'Sezione 2b Coefficienti'!$B$11:$B$41,'Sezione 2b Coefficienti'!G11:G41)</f>
        <v>#N/A</v>
      </c>
      <c r="G52" s="61">
        <v>1</v>
      </c>
      <c r="H52" s="62" t="e">
        <f t="shared" si="5"/>
        <v>#N/A</v>
      </c>
      <c r="I52" s="62" t="e">
        <f t="shared" si="5"/>
        <v>#N/A</v>
      </c>
      <c r="J52" s="62" t="e">
        <f t="shared" si="5"/>
        <v>#N/A</v>
      </c>
      <c r="K52" s="62" t="e">
        <f t="shared" si="5"/>
        <v>#N/A</v>
      </c>
      <c r="L52" s="62" t="e">
        <f t="shared" si="5"/>
        <v>#N/A</v>
      </c>
      <c r="M52" s="62">
        <v>1</v>
      </c>
      <c r="N52" s="61" t="e">
        <f>+B52*Parametri!F50*Parametri!$U50</f>
        <v>#N/A</v>
      </c>
      <c r="O52" s="61" t="e">
        <f>+C52*Parametri!G50*Parametri!$U50</f>
        <v>#N/A</v>
      </c>
      <c r="P52" s="61" t="e">
        <f>+D52*Parametri!H50*Parametri!$U50</f>
        <v>#N/A</v>
      </c>
      <c r="Q52" s="61" t="e">
        <f>+E52*Parametri!I50*Parametri!$U50</f>
        <v>#N/A</v>
      </c>
      <c r="R52" s="61" t="e">
        <f>+F52*Parametri!J50*Parametri!$U50</f>
        <v>#N/A</v>
      </c>
      <c r="S52" s="61" t="e">
        <f>+G52*Parametri!K50*Parametri!$U50</f>
        <v>#N/A</v>
      </c>
      <c r="T52" s="62" t="e">
        <f>+H52*Parametri!F50*Parametri!$U50</f>
        <v>#N/A</v>
      </c>
      <c r="U52" s="62" t="e">
        <f>+I52*Parametri!G50*Parametri!$U50</f>
        <v>#N/A</v>
      </c>
      <c r="V52" s="62" t="e">
        <f>+J52*Parametri!H50*Parametri!$U50</f>
        <v>#N/A</v>
      </c>
      <c r="W52" s="62" t="e">
        <f>+K52*Parametri!I50*Parametri!$U50</f>
        <v>#N/A</v>
      </c>
      <c r="X52" s="62" t="e">
        <f>+L52*Parametri!J50*Parametri!$U50</f>
        <v>#N/A</v>
      </c>
      <c r="Y52" s="62" t="e">
        <f>+M52*Parametri!K50*Parametri!$U50</f>
        <v>#N/A</v>
      </c>
    </row>
    <row r="53" spans="1:25" ht="16.5" x14ac:dyDescent="0.3">
      <c r="A53" t="e">
        <f>+A52+1</f>
        <v>#N/A</v>
      </c>
      <c r="B53" s="61" t="e">
        <f>B52*(1+B$50)</f>
        <v>#N/A</v>
      </c>
      <c r="C53" s="61" t="e">
        <f t="shared" ref="C53:L53" si="7">C52*(1+C$50)</f>
        <v>#N/A</v>
      </c>
      <c r="D53" s="61" t="e">
        <f t="shared" si="7"/>
        <v>#N/A</v>
      </c>
      <c r="E53" s="61" t="e">
        <f t="shared" si="7"/>
        <v>#N/A</v>
      </c>
      <c r="F53" s="61" t="e">
        <f t="shared" si="7"/>
        <v>#N/A</v>
      </c>
      <c r="G53" s="61" t="e">
        <f>MAX(0,G52-F52)</f>
        <v>#N/A</v>
      </c>
      <c r="H53" s="62" t="e">
        <f t="shared" si="7"/>
        <v>#N/A</v>
      </c>
      <c r="I53" s="62" t="e">
        <f t="shared" si="7"/>
        <v>#N/A</v>
      </c>
      <c r="J53" s="62" t="e">
        <f t="shared" si="7"/>
        <v>#N/A</v>
      </c>
      <c r="K53" s="62" t="e">
        <f t="shared" si="7"/>
        <v>#N/A</v>
      </c>
      <c r="L53" s="62" t="e">
        <f t="shared" si="7"/>
        <v>#N/A</v>
      </c>
      <c r="M53" s="62" t="e">
        <f>M52-L52</f>
        <v>#N/A</v>
      </c>
      <c r="N53" s="61" t="e">
        <f>+B53*Parametri!F51*Parametri!$U51</f>
        <v>#N/A</v>
      </c>
      <c r="O53" s="61" t="e">
        <f>+C53*Parametri!G51*Parametri!$U51</f>
        <v>#N/A</v>
      </c>
      <c r="P53" s="61" t="e">
        <f>+D53*Parametri!H51*Parametri!$U51</f>
        <v>#N/A</v>
      </c>
      <c r="Q53" s="61" t="e">
        <f>+E53*Parametri!I51*Parametri!$U51</f>
        <v>#N/A</v>
      </c>
      <c r="R53" s="61" t="e">
        <f>+F53*Parametri!J51*Parametri!$U51</f>
        <v>#N/A</v>
      </c>
      <c r="S53" s="61" t="e">
        <f>+G53*Parametri!K51*Parametri!$U51</f>
        <v>#N/A</v>
      </c>
      <c r="T53" s="62" t="e">
        <f>+H53*Parametri!F51*Parametri!$U51</f>
        <v>#N/A</v>
      </c>
      <c r="U53" s="62" t="e">
        <f>+I53*Parametri!G51*Parametri!$U51</f>
        <v>#N/A</v>
      </c>
      <c r="V53" s="62" t="e">
        <f>+J53*Parametri!H51*Parametri!$U51</f>
        <v>#N/A</v>
      </c>
      <c r="W53" s="62" t="e">
        <f>+K53*Parametri!I51*Parametri!$U51</f>
        <v>#N/A</v>
      </c>
      <c r="X53" s="62" t="e">
        <f>+L53*Parametri!J51*Parametri!$U51</f>
        <v>#N/A</v>
      </c>
      <c r="Y53" s="62" t="e">
        <f>+M53*Parametri!K51*Parametri!$U51</f>
        <v>#N/A</v>
      </c>
    </row>
    <row r="54" spans="1:25" ht="16.5" x14ac:dyDescent="0.3">
      <c r="A54" t="e">
        <f t="shared" ref="A54:A105" si="8">+A53+1</f>
        <v>#N/A</v>
      </c>
      <c r="B54" s="61" t="e">
        <f t="shared" ref="B54:B105" si="9">B53*(1+B$50)</f>
        <v>#N/A</v>
      </c>
      <c r="C54" s="61" t="e">
        <f t="shared" ref="C54:C105" si="10">C53*(1+C$50)</f>
        <v>#N/A</v>
      </c>
      <c r="D54" s="61" t="e">
        <f t="shared" ref="D54:D105" si="11">D53*(1+D$50)</f>
        <v>#N/A</v>
      </c>
      <c r="E54" s="61" t="e">
        <f t="shared" ref="E54:E105" si="12">E53*(1+E$50)</f>
        <v>#N/A</v>
      </c>
      <c r="F54" s="61" t="e">
        <f t="shared" ref="F54:F105" si="13">F53*(1+F$50)</f>
        <v>#N/A</v>
      </c>
      <c r="G54" s="61" t="e">
        <f>MAX(0,G53-F53)</f>
        <v>#N/A</v>
      </c>
      <c r="H54" s="62" t="e">
        <f t="shared" ref="H54:H105" si="14">H53*(1+H$50)</f>
        <v>#N/A</v>
      </c>
      <c r="I54" s="62" t="e">
        <f t="shared" ref="I54:I105" si="15">I53*(1+I$50)</f>
        <v>#N/A</v>
      </c>
      <c r="J54" s="62" t="e">
        <f t="shared" ref="J54:J105" si="16">J53*(1+J$50)</f>
        <v>#N/A</v>
      </c>
      <c r="K54" s="62" t="e">
        <f t="shared" ref="K54:K105" si="17">K53*(1+K$50)</f>
        <v>#N/A</v>
      </c>
      <c r="L54" s="62" t="e">
        <f t="shared" ref="L54:L105" si="18">L53*(1+L$50)</f>
        <v>#N/A</v>
      </c>
      <c r="M54" s="62" t="e">
        <f>MAX(0,M53-L53)</f>
        <v>#N/A</v>
      </c>
      <c r="N54" s="61" t="e">
        <f>+B54*Parametri!F52*Parametri!$U52</f>
        <v>#N/A</v>
      </c>
      <c r="O54" s="61" t="e">
        <f>+C54*Parametri!G52*Parametri!$U52</f>
        <v>#N/A</v>
      </c>
      <c r="P54" s="61" t="e">
        <f>+D54*Parametri!H52*Parametri!$U52</f>
        <v>#N/A</v>
      </c>
      <c r="Q54" s="61" t="e">
        <f>+E54*Parametri!I52*Parametri!$U52</f>
        <v>#N/A</v>
      </c>
      <c r="R54" s="61" t="e">
        <f>+F54*Parametri!J52*Parametri!$U52</f>
        <v>#N/A</v>
      </c>
      <c r="S54" s="61" t="e">
        <f>+G54*Parametri!K52*Parametri!$U52</f>
        <v>#N/A</v>
      </c>
      <c r="T54" s="62" t="e">
        <f>+H54*Parametri!F52*Parametri!$U52</f>
        <v>#N/A</v>
      </c>
      <c r="U54" s="62" t="e">
        <f>+I54*Parametri!G52*Parametri!$U52</f>
        <v>#N/A</v>
      </c>
      <c r="V54" s="62" t="e">
        <f>+J54*Parametri!H52*Parametri!$U52</f>
        <v>#N/A</v>
      </c>
      <c r="W54" s="62" t="e">
        <f>+K54*Parametri!I52*Parametri!$U52</f>
        <v>#N/A</v>
      </c>
      <c r="X54" s="62" t="e">
        <f>+L54*Parametri!J52*Parametri!$U52</f>
        <v>#N/A</v>
      </c>
      <c r="Y54" s="62" t="e">
        <f>+M54*Parametri!K52*Parametri!$U52</f>
        <v>#N/A</v>
      </c>
    </row>
    <row r="55" spans="1:25" ht="16.5" x14ac:dyDescent="0.3">
      <c r="A55" t="e">
        <f t="shared" si="8"/>
        <v>#N/A</v>
      </c>
      <c r="B55" s="61" t="e">
        <f t="shared" si="9"/>
        <v>#N/A</v>
      </c>
      <c r="C55" s="61" t="e">
        <f t="shared" si="10"/>
        <v>#N/A</v>
      </c>
      <c r="D55" s="61" t="e">
        <f t="shared" si="11"/>
        <v>#N/A</v>
      </c>
      <c r="E55" s="61" t="e">
        <f t="shared" si="12"/>
        <v>#N/A</v>
      </c>
      <c r="F55" s="61" t="e">
        <f t="shared" si="13"/>
        <v>#N/A</v>
      </c>
      <c r="G55" s="61" t="e">
        <f t="shared" ref="G55:G105" si="19">MAX(0,G54-F54)</f>
        <v>#N/A</v>
      </c>
      <c r="H55" s="62" t="e">
        <f t="shared" si="14"/>
        <v>#N/A</v>
      </c>
      <c r="I55" s="62" t="e">
        <f t="shared" si="15"/>
        <v>#N/A</v>
      </c>
      <c r="J55" s="62" t="e">
        <f t="shared" si="16"/>
        <v>#N/A</v>
      </c>
      <c r="K55" s="62" t="e">
        <f t="shared" si="17"/>
        <v>#N/A</v>
      </c>
      <c r="L55" s="62" t="e">
        <f t="shared" si="18"/>
        <v>#N/A</v>
      </c>
      <c r="M55" s="62" t="e">
        <f t="shared" ref="M55:M105" si="20">MAX(0,M54-L54)</f>
        <v>#N/A</v>
      </c>
      <c r="N55" s="61" t="e">
        <f>+B55*Parametri!F53*Parametri!$U53</f>
        <v>#N/A</v>
      </c>
      <c r="O55" s="61" t="e">
        <f>+C55*Parametri!G53*Parametri!$U53</f>
        <v>#N/A</v>
      </c>
      <c r="P55" s="61" t="e">
        <f>+D55*Parametri!H53*Parametri!$U53</f>
        <v>#N/A</v>
      </c>
      <c r="Q55" s="61" t="e">
        <f>+E55*Parametri!I53*Parametri!$U53</f>
        <v>#N/A</v>
      </c>
      <c r="R55" s="61" t="e">
        <f>+F55*Parametri!J53*Parametri!$U53</f>
        <v>#N/A</v>
      </c>
      <c r="S55" s="61" t="e">
        <f>+G55*Parametri!K53*Parametri!$U53</f>
        <v>#N/A</v>
      </c>
      <c r="T55" s="62" t="e">
        <f>+H55*Parametri!F53*Parametri!$U53</f>
        <v>#N/A</v>
      </c>
      <c r="U55" s="62" t="e">
        <f>+I55*Parametri!G53*Parametri!$U53</f>
        <v>#N/A</v>
      </c>
      <c r="V55" s="62" t="e">
        <f>+J55*Parametri!H53*Parametri!$U53</f>
        <v>#N/A</v>
      </c>
      <c r="W55" s="62" t="e">
        <f>+K55*Parametri!I53*Parametri!$U53</f>
        <v>#N/A</v>
      </c>
      <c r="X55" s="62" t="e">
        <f>+L55*Parametri!J53*Parametri!$U53</f>
        <v>#N/A</v>
      </c>
      <c r="Y55" s="62" t="e">
        <f>+M55*Parametri!K53*Parametri!$U53</f>
        <v>#N/A</v>
      </c>
    </row>
    <row r="56" spans="1:25" ht="16.5" x14ac:dyDescent="0.3">
      <c r="A56" t="e">
        <f t="shared" si="8"/>
        <v>#N/A</v>
      </c>
      <c r="B56" s="61" t="e">
        <f t="shared" si="9"/>
        <v>#N/A</v>
      </c>
      <c r="C56" s="61" t="e">
        <f t="shared" si="10"/>
        <v>#N/A</v>
      </c>
      <c r="D56" s="61" t="e">
        <f t="shared" si="11"/>
        <v>#N/A</v>
      </c>
      <c r="E56" s="61" t="e">
        <f t="shared" si="12"/>
        <v>#N/A</v>
      </c>
      <c r="F56" s="61" t="e">
        <f t="shared" si="13"/>
        <v>#N/A</v>
      </c>
      <c r="G56" s="61" t="e">
        <f t="shared" si="19"/>
        <v>#N/A</v>
      </c>
      <c r="H56" s="62" t="e">
        <f t="shared" si="14"/>
        <v>#N/A</v>
      </c>
      <c r="I56" s="62" t="e">
        <f t="shared" si="15"/>
        <v>#N/A</v>
      </c>
      <c r="J56" s="62" t="e">
        <f t="shared" si="16"/>
        <v>#N/A</v>
      </c>
      <c r="K56" s="62" t="e">
        <f t="shared" si="17"/>
        <v>#N/A</v>
      </c>
      <c r="L56" s="62" t="e">
        <f t="shared" si="18"/>
        <v>#N/A</v>
      </c>
      <c r="M56" s="62" t="e">
        <f t="shared" si="20"/>
        <v>#N/A</v>
      </c>
      <c r="N56" s="61" t="e">
        <f>+B56*Parametri!F54*Parametri!$U54</f>
        <v>#N/A</v>
      </c>
      <c r="O56" s="61" t="e">
        <f>+C56*Parametri!G54*Parametri!$U54</f>
        <v>#N/A</v>
      </c>
      <c r="P56" s="61" t="e">
        <f>+D56*Parametri!H54*Parametri!$U54</f>
        <v>#N/A</v>
      </c>
      <c r="Q56" s="61" t="e">
        <f>+E56*Parametri!I54*Parametri!$U54</f>
        <v>#N/A</v>
      </c>
      <c r="R56" s="61" t="e">
        <f>+F56*Parametri!J54*Parametri!$U54</f>
        <v>#N/A</v>
      </c>
      <c r="S56" s="61" t="e">
        <f>+G56*Parametri!K54*Parametri!$U54</f>
        <v>#N/A</v>
      </c>
      <c r="T56" s="62" t="e">
        <f>+H56*Parametri!F54*Parametri!$U54</f>
        <v>#N/A</v>
      </c>
      <c r="U56" s="62" t="e">
        <f>+I56*Parametri!G54*Parametri!$U54</f>
        <v>#N/A</v>
      </c>
      <c r="V56" s="62" t="e">
        <f>+J56*Parametri!H54*Parametri!$U54</f>
        <v>#N/A</v>
      </c>
      <c r="W56" s="62" t="e">
        <f>+K56*Parametri!I54*Parametri!$U54</f>
        <v>#N/A</v>
      </c>
      <c r="X56" s="62" t="e">
        <f>+L56*Parametri!J54*Parametri!$U54</f>
        <v>#N/A</v>
      </c>
      <c r="Y56" s="62" t="e">
        <f>+M56*Parametri!K54*Parametri!$U54</f>
        <v>#N/A</v>
      </c>
    </row>
    <row r="57" spans="1:25" ht="16.5" x14ac:dyDescent="0.3">
      <c r="A57" t="e">
        <f t="shared" si="8"/>
        <v>#N/A</v>
      </c>
      <c r="B57" s="61" t="e">
        <f t="shared" si="9"/>
        <v>#N/A</v>
      </c>
      <c r="C57" s="61" t="e">
        <f t="shared" si="10"/>
        <v>#N/A</v>
      </c>
      <c r="D57" s="61" t="e">
        <f t="shared" si="11"/>
        <v>#N/A</v>
      </c>
      <c r="E57" s="61" t="e">
        <f t="shared" si="12"/>
        <v>#N/A</v>
      </c>
      <c r="F57" s="61" t="e">
        <f t="shared" si="13"/>
        <v>#N/A</v>
      </c>
      <c r="G57" s="61" t="e">
        <f t="shared" si="19"/>
        <v>#N/A</v>
      </c>
      <c r="H57" s="62" t="e">
        <f t="shared" si="14"/>
        <v>#N/A</v>
      </c>
      <c r="I57" s="62" t="e">
        <f t="shared" si="15"/>
        <v>#N/A</v>
      </c>
      <c r="J57" s="62" t="e">
        <f t="shared" si="16"/>
        <v>#N/A</v>
      </c>
      <c r="K57" s="62" t="e">
        <f t="shared" si="17"/>
        <v>#N/A</v>
      </c>
      <c r="L57" s="62" t="e">
        <f t="shared" si="18"/>
        <v>#N/A</v>
      </c>
      <c r="M57" s="62" t="e">
        <f t="shared" si="20"/>
        <v>#N/A</v>
      </c>
      <c r="N57" s="61" t="e">
        <f>+B57*Parametri!F55*Parametri!$U55</f>
        <v>#N/A</v>
      </c>
      <c r="O57" s="61" t="e">
        <f>+C57*Parametri!G55*Parametri!$U55</f>
        <v>#N/A</v>
      </c>
      <c r="P57" s="61" t="e">
        <f>+D57*Parametri!H55*Parametri!$U55</f>
        <v>#N/A</v>
      </c>
      <c r="Q57" s="61" t="e">
        <f>+E57*Parametri!I55*Parametri!$U55</f>
        <v>#N/A</v>
      </c>
      <c r="R57" s="61" t="e">
        <f>+F57*Parametri!J55*Parametri!$U55</f>
        <v>#N/A</v>
      </c>
      <c r="S57" s="61" t="e">
        <f>+G57*Parametri!K55*Parametri!$U55</f>
        <v>#N/A</v>
      </c>
      <c r="T57" s="62" t="e">
        <f>+H57*Parametri!F55*Parametri!$U55</f>
        <v>#N/A</v>
      </c>
      <c r="U57" s="62" t="e">
        <f>+I57*Parametri!G55*Parametri!$U55</f>
        <v>#N/A</v>
      </c>
      <c r="V57" s="62" t="e">
        <f>+J57*Parametri!H55*Parametri!$U55</f>
        <v>#N/A</v>
      </c>
      <c r="W57" s="62" t="e">
        <f>+K57*Parametri!I55*Parametri!$U55</f>
        <v>#N/A</v>
      </c>
      <c r="X57" s="62" t="e">
        <f>+L57*Parametri!J55*Parametri!$U55</f>
        <v>#N/A</v>
      </c>
      <c r="Y57" s="62" t="e">
        <f>+M57*Parametri!K55*Parametri!$U55</f>
        <v>#N/A</v>
      </c>
    </row>
    <row r="58" spans="1:25" ht="16.5" x14ac:dyDescent="0.3">
      <c r="A58" t="e">
        <f t="shared" si="8"/>
        <v>#N/A</v>
      </c>
      <c r="B58" s="61" t="e">
        <f t="shared" si="9"/>
        <v>#N/A</v>
      </c>
      <c r="C58" s="61" t="e">
        <f t="shared" si="10"/>
        <v>#N/A</v>
      </c>
      <c r="D58" s="61" t="e">
        <f t="shared" si="11"/>
        <v>#N/A</v>
      </c>
      <c r="E58" s="61" t="e">
        <f t="shared" si="12"/>
        <v>#N/A</v>
      </c>
      <c r="F58" s="61" t="e">
        <f t="shared" si="13"/>
        <v>#N/A</v>
      </c>
      <c r="G58" s="61" t="e">
        <f t="shared" si="19"/>
        <v>#N/A</v>
      </c>
      <c r="H58" s="62" t="e">
        <f t="shared" si="14"/>
        <v>#N/A</v>
      </c>
      <c r="I58" s="62" t="e">
        <f t="shared" si="15"/>
        <v>#N/A</v>
      </c>
      <c r="J58" s="62" t="e">
        <f t="shared" si="16"/>
        <v>#N/A</v>
      </c>
      <c r="K58" s="62" t="e">
        <f t="shared" si="17"/>
        <v>#N/A</v>
      </c>
      <c r="L58" s="62" t="e">
        <f t="shared" si="18"/>
        <v>#N/A</v>
      </c>
      <c r="M58" s="62" t="e">
        <f t="shared" si="20"/>
        <v>#N/A</v>
      </c>
      <c r="N58" s="61" t="e">
        <f>+B58*Parametri!F56*Parametri!$U56</f>
        <v>#N/A</v>
      </c>
      <c r="O58" s="61" t="e">
        <f>+C58*Parametri!G56*Parametri!$U56</f>
        <v>#N/A</v>
      </c>
      <c r="P58" s="61" t="e">
        <f>+D58*Parametri!H56*Parametri!$U56</f>
        <v>#N/A</v>
      </c>
      <c r="Q58" s="61" t="e">
        <f>+E58*Parametri!I56*Parametri!$U56</f>
        <v>#N/A</v>
      </c>
      <c r="R58" s="61" t="e">
        <f>+F58*Parametri!J56*Parametri!$U56</f>
        <v>#N/A</v>
      </c>
      <c r="S58" s="61" t="e">
        <f>+G58*Parametri!K56*Parametri!$U56</f>
        <v>#N/A</v>
      </c>
      <c r="T58" s="62" t="e">
        <f>+H58*Parametri!F56*Parametri!$U56</f>
        <v>#N/A</v>
      </c>
      <c r="U58" s="62" t="e">
        <f>+I58*Parametri!G56*Parametri!$U56</f>
        <v>#N/A</v>
      </c>
      <c r="V58" s="62" t="e">
        <f>+J58*Parametri!H56*Parametri!$U56</f>
        <v>#N/A</v>
      </c>
      <c r="W58" s="62" t="e">
        <f>+K58*Parametri!I56*Parametri!$U56</f>
        <v>#N/A</v>
      </c>
      <c r="X58" s="62" t="e">
        <f>+L58*Parametri!J56*Parametri!$U56</f>
        <v>#N/A</v>
      </c>
      <c r="Y58" s="62" t="e">
        <f>+M58*Parametri!K56*Parametri!$U56</f>
        <v>#N/A</v>
      </c>
    </row>
    <row r="59" spans="1:25" ht="16.5" x14ac:dyDescent="0.3">
      <c r="A59" t="e">
        <f t="shared" si="8"/>
        <v>#N/A</v>
      </c>
      <c r="B59" s="61" t="e">
        <f t="shared" si="9"/>
        <v>#N/A</v>
      </c>
      <c r="C59" s="61" t="e">
        <f t="shared" si="10"/>
        <v>#N/A</v>
      </c>
      <c r="D59" s="61" t="e">
        <f t="shared" si="11"/>
        <v>#N/A</v>
      </c>
      <c r="E59" s="61" t="e">
        <f t="shared" si="12"/>
        <v>#N/A</v>
      </c>
      <c r="F59" s="61" t="e">
        <f t="shared" si="13"/>
        <v>#N/A</v>
      </c>
      <c r="G59" s="61" t="e">
        <f t="shared" si="19"/>
        <v>#N/A</v>
      </c>
      <c r="H59" s="62" t="e">
        <f t="shared" si="14"/>
        <v>#N/A</v>
      </c>
      <c r="I59" s="62" t="e">
        <f t="shared" si="15"/>
        <v>#N/A</v>
      </c>
      <c r="J59" s="62" t="e">
        <f t="shared" si="16"/>
        <v>#N/A</v>
      </c>
      <c r="K59" s="62" t="e">
        <f t="shared" si="17"/>
        <v>#N/A</v>
      </c>
      <c r="L59" s="62" t="e">
        <f t="shared" si="18"/>
        <v>#N/A</v>
      </c>
      <c r="M59" s="62" t="e">
        <f t="shared" si="20"/>
        <v>#N/A</v>
      </c>
      <c r="N59" s="61" t="e">
        <f>+B59*Parametri!F57*Parametri!$U57</f>
        <v>#N/A</v>
      </c>
      <c r="O59" s="61" t="e">
        <f>+C59*Parametri!G57*Parametri!$U57</f>
        <v>#N/A</v>
      </c>
      <c r="P59" s="61" t="e">
        <f>+D59*Parametri!H57*Parametri!$U57</f>
        <v>#N/A</v>
      </c>
      <c r="Q59" s="61" t="e">
        <f>+E59*Parametri!I57*Parametri!$U57</f>
        <v>#N/A</v>
      </c>
      <c r="R59" s="61" t="e">
        <f>+F59*Parametri!J57*Parametri!$U57</f>
        <v>#N/A</v>
      </c>
      <c r="S59" s="61" t="e">
        <f>+G59*Parametri!K57*Parametri!$U57</f>
        <v>#N/A</v>
      </c>
      <c r="T59" s="62" t="e">
        <f>+H59*Parametri!F57*Parametri!$U57</f>
        <v>#N/A</v>
      </c>
      <c r="U59" s="62" t="e">
        <f>+I59*Parametri!G57*Parametri!$U57</f>
        <v>#N/A</v>
      </c>
      <c r="V59" s="62" t="e">
        <f>+J59*Parametri!H57*Parametri!$U57</f>
        <v>#N/A</v>
      </c>
      <c r="W59" s="62" t="e">
        <f>+K59*Parametri!I57*Parametri!$U57</f>
        <v>#N/A</v>
      </c>
      <c r="X59" s="62" t="e">
        <f>+L59*Parametri!J57*Parametri!$U57</f>
        <v>#N/A</v>
      </c>
      <c r="Y59" s="62" t="e">
        <f>+M59*Parametri!K57*Parametri!$U57</f>
        <v>#N/A</v>
      </c>
    </row>
    <row r="60" spans="1:25" ht="16.5" x14ac:dyDescent="0.3">
      <c r="A60" t="e">
        <f t="shared" si="8"/>
        <v>#N/A</v>
      </c>
      <c r="B60" s="61" t="e">
        <f t="shared" si="9"/>
        <v>#N/A</v>
      </c>
      <c r="C60" s="61" t="e">
        <f t="shared" si="10"/>
        <v>#N/A</v>
      </c>
      <c r="D60" s="61" t="e">
        <f t="shared" si="11"/>
        <v>#N/A</v>
      </c>
      <c r="E60" s="61" t="e">
        <f t="shared" si="12"/>
        <v>#N/A</v>
      </c>
      <c r="F60" s="61" t="e">
        <f t="shared" si="13"/>
        <v>#N/A</v>
      </c>
      <c r="G60" s="61" t="e">
        <f t="shared" si="19"/>
        <v>#N/A</v>
      </c>
      <c r="H60" s="62" t="e">
        <f t="shared" si="14"/>
        <v>#N/A</v>
      </c>
      <c r="I60" s="62" t="e">
        <f t="shared" si="15"/>
        <v>#N/A</v>
      </c>
      <c r="J60" s="62" t="e">
        <f t="shared" si="16"/>
        <v>#N/A</v>
      </c>
      <c r="K60" s="62" t="e">
        <f t="shared" si="17"/>
        <v>#N/A</v>
      </c>
      <c r="L60" s="62" t="e">
        <f t="shared" si="18"/>
        <v>#N/A</v>
      </c>
      <c r="M60" s="62" t="e">
        <f t="shared" si="20"/>
        <v>#N/A</v>
      </c>
      <c r="N60" s="61" t="e">
        <f>+B60*Parametri!F58*Parametri!$U58</f>
        <v>#N/A</v>
      </c>
      <c r="O60" s="61" t="e">
        <f>+C60*Parametri!G58*Parametri!$U58</f>
        <v>#N/A</v>
      </c>
      <c r="P60" s="61" t="e">
        <f>+D60*Parametri!H58*Parametri!$U58</f>
        <v>#N/A</v>
      </c>
      <c r="Q60" s="61" t="e">
        <f>+E60*Parametri!I58*Parametri!$U58</f>
        <v>#N/A</v>
      </c>
      <c r="R60" s="61" t="e">
        <f>+F60*Parametri!J58*Parametri!$U58</f>
        <v>#N/A</v>
      </c>
      <c r="S60" s="61" t="e">
        <f>+G60*Parametri!K58*Parametri!$U58</f>
        <v>#N/A</v>
      </c>
      <c r="T60" s="62" t="e">
        <f>+H60*Parametri!F58*Parametri!$U58</f>
        <v>#N/A</v>
      </c>
      <c r="U60" s="62" t="e">
        <f>+I60*Parametri!G58*Parametri!$U58</f>
        <v>#N/A</v>
      </c>
      <c r="V60" s="62" t="e">
        <f>+J60*Parametri!H58*Parametri!$U58</f>
        <v>#N/A</v>
      </c>
      <c r="W60" s="62" t="e">
        <f>+K60*Parametri!I58*Parametri!$U58</f>
        <v>#N/A</v>
      </c>
      <c r="X60" s="62" t="e">
        <f>+L60*Parametri!J58*Parametri!$U58</f>
        <v>#N/A</v>
      </c>
      <c r="Y60" s="62" t="e">
        <f>+M60*Parametri!K58*Parametri!$U58</f>
        <v>#N/A</v>
      </c>
    </row>
    <row r="61" spans="1:25" ht="16.5" x14ac:dyDescent="0.3">
      <c r="A61" t="e">
        <f t="shared" si="8"/>
        <v>#N/A</v>
      </c>
      <c r="B61" s="61" t="e">
        <f t="shared" si="9"/>
        <v>#N/A</v>
      </c>
      <c r="C61" s="61" t="e">
        <f t="shared" si="10"/>
        <v>#N/A</v>
      </c>
      <c r="D61" s="61" t="e">
        <f t="shared" si="11"/>
        <v>#N/A</v>
      </c>
      <c r="E61" s="61" t="e">
        <f t="shared" si="12"/>
        <v>#N/A</v>
      </c>
      <c r="F61" s="61" t="e">
        <f t="shared" si="13"/>
        <v>#N/A</v>
      </c>
      <c r="G61" s="61" t="e">
        <f t="shared" si="19"/>
        <v>#N/A</v>
      </c>
      <c r="H61" s="62" t="e">
        <f t="shared" si="14"/>
        <v>#N/A</v>
      </c>
      <c r="I61" s="62" t="e">
        <f t="shared" si="15"/>
        <v>#N/A</v>
      </c>
      <c r="J61" s="62" t="e">
        <f t="shared" si="16"/>
        <v>#N/A</v>
      </c>
      <c r="K61" s="62" t="e">
        <f t="shared" si="17"/>
        <v>#N/A</v>
      </c>
      <c r="L61" s="62" t="e">
        <f t="shared" si="18"/>
        <v>#N/A</v>
      </c>
      <c r="M61" s="62" t="e">
        <f t="shared" si="20"/>
        <v>#N/A</v>
      </c>
      <c r="N61" s="61" t="e">
        <f>+B61*Parametri!F59*Parametri!$U59</f>
        <v>#N/A</v>
      </c>
      <c r="O61" s="61" t="e">
        <f>+C61*Parametri!G59*Parametri!$U59</f>
        <v>#N/A</v>
      </c>
      <c r="P61" s="61" t="e">
        <f>+D61*Parametri!H59*Parametri!$U59</f>
        <v>#N/A</v>
      </c>
      <c r="Q61" s="61" t="e">
        <f>+E61*Parametri!I59*Parametri!$U59</f>
        <v>#N/A</v>
      </c>
      <c r="R61" s="61" t="e">
        <f>+F61*Parametri!J59*Parametri!$U59</f>
        <v>#N/A</v>
      </c>
      <c r="S61" s="61" t="e">
        <f>+G61*Parametri!K59*Parametri!$U59</f>
        <v>#N/A</v>
      </c>
      <c r="T61" s="62" t="e">
        <f>+H61*Parametri!F59*Parametri!$U59</f>
        <v>#N/A</v>
      </c>
      <c r="U61" s="62" t="e">
        <f>+I61*Parametri!G59*Parametri!$U59</f>
        <v>#N/A</v>
      </c>
      <c r="V61" s="62" t="e">
        <f>+J61*Parametri!H59*Parametri!$U59</f>
        <v>#N/A</v>
      </c>
      <c r="W61" s="62" t="e">
        <f>+K61*Parametri!I59*Parametri!$U59</f>
        <v>#N/A</v>
      </c>
      <c r="X61" s="62" t="e">
        <f>+L61*Parametri!J59*Parametri!$U59</f>
        <v>#N/A</v>
      </c>
      <c r="Y61" s="62" t="e">
        <f>+M61*Parametri!K59*Parametri!$U59</f>
        <v>#N/A</v>
      </c>
    </row>
    <row r="62" spans="1:25" ht="16.5" x14ac:dyDescent="0.3">
      <c r="A62" t="e">
        <f t="shared" si="8"/>
        <v>#N/A</v>
      </c>
      <c r="B62" s="61" t="e">
        <f t="shared" si="9"/>
        <v>#N/A</v>
      </c>
      <c r="C62" s="61" t="e">
        <f t="shared" si="10"/>
        <v>#N/A</v>
      </c>
      <c r="D62" s="61" t="e">
        <f t="shared" si="11"/>
        <v>#N/A</v>
      </c>
      <c r="E62" s="61" t="e">
        <f t="shared" si="12"/>
        <v>#N/A</v>
      </c>
      <c r="F62" s="61" t="e">
        <f t="shared" si="13"/>
        <v>#N/A</v>
      </c>
      <c r="G62" s="61" t="e">
        <f t="shared" si="19"/>
        <v>#N/A</v>
      </c>
      <c r="H62" s="62" t="e">
        <f t="shared" si="14"/>
        <v>#N/A</v>
      </c>
      <c r="I62" s="62" t="e">
        <f t="shared" si="15"/>
        <v>#N/A</v>
      </c>
      <c r="J62" s="62" t="e">
        <f t="shared" si="16"/>
        <v>#N/A</v>
      </c>
      <c r="K62" s="62" t="e">
        <f t="shared" si="17"/>
        <v>#N/A</v>
      </c>
      <c r="L62" s="62" t="e">
        <f t="shared" si="18"/>
        <v>#N/A</v>
      </c>
      <c r="M62" s="62" t="e">
        <f t="shared" si="20"/>
        <v>#N/A</v>
      </c>
      <c r="N62" s="61" t="e">
        <f>+B62*Parametri!F60*Parametri!$U60</f>
        <v>#N/A</v>
      </c>
      <c r="O62" s="61" t="e">
        <f>+C62*Parametri!G60*Parametri!$U60</f>
        <v>#N/A</v>
      </c>
      <c r="P62" s="61" t="e">
        <f>+D62*Parametri!H60*Parametri!$U60</f>
        <v>#N/A</v>
      </c>
      <c r="Q62" s="61" t="e">
        <f>+E62*Parametri!I60*Parametri!$U60</f>
        <v>#N/A</v>
      </c>
      <c r="R62" s="61" t="e">
        <f>+F62*Parametri!J60*Parametri!$U60</f>
        <v>#N/A</v>
      </c>
      <c r="S62" s="61" t="e">
        <f>+G62*Parametri!K60*Parametri!$U60</f>
        <v>#N/A</v>
      </c>
      <c r="T62" s="62" t="e">
        <f>+H62*Parametri!F60*Parametri!$U60</f>
        <v>#N/A</v>
      </c>
      <c r="U62" s="62" t="e">
        <f>+I62*Parametri!G60*Parametri!$U60</f>
        <v>#N/A</v>
      </c>
      <c r="V62" s="62" t="e">
        <f>+J62*Parametri!H60*Parametri!$U60</f>
        <v>#N/A</v>
      </c>
      <c r="W62" s="62" t="e">
        <f>+K62*Parametri!I60*Parametri!$U60</f>
        <v>#N/A</v>
      </c>
      <c r="X62" s="62" t="e">
        <f>+L62*Parametri!J60*Parametri!$U60</f>
        <v>#N/A</v>
      </c>
      <c r="Y62" s="62" t="e">
        <f>+M62*Parametri!K60*Parametri!$U60</f>
        <v>#N/A</v>
      </c>
    </row>
    <row r="63" spans="1:25" ht="16.5" x14ac:dyDescent="0.3">
      <c r="A63" t="e">
        <f t="shared" si="8"/>
        <v>#N/A</v>
      </c>
      <c r="B63" s="61" t="e">
        <f t="shared" si="9"/>
        <v>#N/A</v>
      </c>
      <c r="C63" s="61" t="e">
        <f t="shared" si="10"/>
        <v>#N/A</v>
      </c>
      <c r="D63" s="61" t="e">
        <f t="shared" si="11"/>
        <v>#N/A</v>
      </c>
      <c r="E63" s="61" t="e">
        <f t="shared" si="12"/>
        <v>#N/A</v>
      </c>
      <c r="F63" s="61" t="e">
        <f t="shared" si="13"/>
        <v>#N/A</v>
      </c>
      <c r="G63" s="61" t="e">
        <f t="shared" si="19"/>
        <v>#N/A</v>
      </c>
      <c r="H63" s="62" t="e">
        <f t="shared" si="14"/>
        <v>#N/A</v>
      </c>
      <c r="I63" s="62" t="e">
        <f t="shared" si="15"/>
        <v>#N/A</v>
      </c>
      <c r="J63" s="62" t="e">
        <f t="shared" si="16"/>
        <v>#N/A</v>
      </c>
      <c r="K63" s="62" t="e">
        <f t="shared" si="17"/>
        <v>#N/A</v>
      </c>
      <c r="L63" s="62" t="e">
        <f t="shared" si="18"/>
        <v>#N/A</v>
      </c>
      <c r="M63" s="62" t="e">
        <f t="shared" si="20"/>
        <v>#N/A</v>
      </c>
      <c r="N63" s="61" t="e">
        <f>+B63*Parametri!F61*Parametri!$U61</f>
        <v>#N/A</v>
      </c>
      <c r="O63" s="61" t="e">
        <f>+C63*Parametri!G61*Parametri!$U61</f>
        <v>#N/A</v>
      </c>
      <c r="P63" s="61" t="e">
        <f>+D63*Parametri!H61*Parametri!$U61</f>
        <v>#N/A</v>
      </c>
      <c r="Q63" s="61" t="e">
        <f>+E63*Parametri!I61*Parametri!$U61</f>
        <v>#N/A</v>
      </c>
      <c r="R63" s="61" t="e">
        <f>+F63*Parametri!J61*Parametri!$U61</f>
        <v>#N/A</v>
      </c>
      <c r="S63" s="61" t="e">
        <f>+G63*Parametri!K61*Parametri!$U61</f>
        <v>#N/A</v>
      </c>
      <c r="T63" s="62" t="e">
        <f>+H63*Parametri!F61*Parametri!$U61</f>
        <v>#N/A</v>
      </c>
      <c r="U63" s="62" t="e">
        <f>+I63*Parametri!G61*Parametri!$U61</f>
        <v>#N/A</v>
      </c>
      <c r="V63" s="62" t="e">
        <f>+J63*Parametri!H61*Parametri!$U61</f>
        <v>#N/A</v>
      </c>
      <c r="W63" s="62" t="e">
        <f>+K63*Parametri!I61*Parametri!$U61</f>
        <v>#N/A</v>
      </c>
      <c r="X63" s="62" t="e">
        <f>+L63*Parametri!J61*Parametri!$U61</f>
        <v>#N/A</v>
      </c>
      <c r="Y63" s="62" t="e">
        <f>+M63*Parametri!K61*Parametri!$U61</f>
        <v>#N/A</v>
      </c>
    </row>
    <row r="64" spans="1:25" ht="16.5" x14ac:dyDescent="0.3">
      <c r="A64" t="e">
        <f t="shared" si="8"/>
        <v>#N/A</v>
      </c>
      <c r="B64" s="61" t="e">
        <f t="shared" si="9"/>
        <v>#N/A</v>
      </c>
      <c r="C64" s="61" t="e">
        <f t="shared" si="10"/>
        <v>#N/A</v>
      </c>
      <c r="D64" s="61" t="e">
        <f t="shared" si="11"/>
        <v>#N/A</v>
      </c>
      <c r="E64" s="61" t="e">
        <f t="shared" si="12"/>
        <v>#N/A</v>
      </c>
      <c r="F64" s="61" t="e">
        <f t="shared" si="13"/>
        <v>#N/A</v>
      </c>
      <c r="G64" s="61" t="e">
        <f t="shared" si="19"/>
        <v>#N/A</v>
      </c>
      <c r="H64" s="62" t="e">
        <f t="shared" si="14"/>
        <v>#N/A</v>
      </c>
      <c r="I64" s="62" t="e">
        <f t="shared" si="15"/>
        <v>#N/A</v>
      </c>
      <c r="J64" s="62" t="e">
        <f t="shared" si="16"/>
        <v>#N/A</v>
      </c>
      <c r="K64" s="62" t="e">
        <f t="shared" si="17"/>
        <v>#N/A</v>
      </c>
      <c r="L64" s="62" t="e">
        <f t="shared" si="18"/>
        <v>#N/A</v>
      </c>
      <c r="M64" s="62" t="e">
        <f t="shared" si="20"/>
        <v>#N/A</v>
      </c>
      <c r="N64" s="61" t="e">
        <f>+B64*Parametri!F62*Parametri!$U62</f>
        <v>#N/A</v>
      </c>
      <c r="O64" s="61" t="e">
        <f>+C64*Parametri!G62*Parametri!$U62</f>
        <v>#N/A</v>
      </c>
      <c r="P64" s="61" t="e">
        <f>+D64*Parametri!H62*Parametri!$U62</f>
        <v>#N/A</v>
      </c>
      <c r="Q64" s="61" t="e">
        <f>+E64*Parametri!I62*Parametri!$U62</f>
        <v>#N/A</v>
      </c>
      <c r="R64" s="61" t="e">
        <f>+F64*Parametri!J62*Parametri!$U62</f>
        <v>#N/A</v>
      </c>
      <c r="S64" s="61" t="e">
        <f>+G64*Parametri!K62*Parametri!$U62</f>
        <v>#N/A</v>
      </c>
      <c r="T64" s="62" t="e">
        <f>+H64*Parametri!F62*Parametri!$U62</f>
        <v>#N/A</v>
      </c>
      <c r="U64" s="62" t="e">
        <f>+I64*Parametri!G62*Parametri!$U62</f>
        <v>#N/A</v>
      </c>
      <c r="V64" s="62" t="e">
        <f>+J64*Parametri!H62*Parametri!$U62</f>
        <v>#N/A</v>
      </c>
      <c r="W64" s="62" t="e">
        <f>+K64*Parametri!I62*Parametri!$U62</f>
        <v>#N/A</v>
      </c>
      <c r="X64" s="62" t="e">
        <f>+L64*Parametri!J62*Parametri!$U62</f>
        <v>#N/A</v>
      </c>
      <c r="Y64" s="62" t="e">
        <f>+M64*Parametri!K62*Parametri!$U62</f>
        <v>#N/A</v>
      </c>
    </row>
    <row r="65" spans="1:25" ht="16.5" x14ac:dyDescent="0.3">
      <c r="A65" t="e">
        <f t="shared" si="8"/>
        <v>#N/A</v>
      </c>
      <c r="B65" s="61" t="e">
        <f t="shared" si="9"/>
        <v>#N/A</v>
      </c>
      <c r="C65" s="61" t="e">
        <f t="shared" si="10"/>
        <v>#N/A</v>
      </c>
      <c r="D65" s="61" t="e">
        <f t="shared" si="11"/>
        <v>#N/A</v>
      </c>
      <c r="E65" s="61" t="e">
        <f t="shared" si="12"/>
        <v>#N/A</v>
      </c>
      <c r="F65" s="61" t="e">
        <f t="shared" si="13"/>
        <v>#N/A</v>
      </c>
      <c r="G65" s="61" t="e">
        <f t="shared" si="19"/>
        <v>#N/A</v>
      </c>
      <c r="H65" s="62" t="e">
        <f t="shared" si="14"/>
        <v>#N/A</v>
      </c>
      <c r="I65" s="62" t="e">
        <f t="shared" si="15"/>
        <v>#N/A</v>
      </c>
      <c r="J65" s="62" t="e">
        <f t="shared" si="16"/>
        <v>#N/A</v>
      </c>
      <c r="K65" s="62" t="e">
        <f t="shared" si="17"/>
        <v>#N/A</v>
      </c>
      <c r="L65" s="62" t="e">
        <f t="shared" si="18"/>
        <v>#N/A</v>
      </c>
      <c r="M65" s="62" t="e">
        <f t="shared" si="20"/>
        <v>#N/A</v>
      </c>
      <c r="N65" s="61" t="e">
        <f>+B65*Parametri!F63*Parametri!$U63</f>
        <v>#N/A</v>
      </c>
      <c r="O65" s="61" t="e">
        <f>+C65*Parametri!G63*Parametri!$U63</f>
        <v>#N/A</v>
      </c>
      <c r="P65" s="61" t="e">
        <f>+D65*Parametri!H63*Parametri!$U63</f>
        <v>#N/A</v>
      </c>
      <c r="Q65" s="61" t="e">
        <f>+E65*Parametri!I63*Parametri!$U63</f>
        <v>#N/A</v>
      </c>
      <c r="R65" s="61" t="e">
        <f>+F65*Parametri!J63*Parametri!$U63</f>
        <v>#N/A</v>
      </c>
      <c r="S65" s="61" t="e">
        <f>+G65*Parametri!K63*Parametri!$U63</f>
        <v>#N/A</v>
      </c>
      <c r="T65" s="62" t="e">
        <f>+H65*Parametri!F63*Parametri!$U63</f>
        <v>#N/A</v>
      </c>
      <c r="U65" s="62" t="e">
        <f>+I65*Parametri!G63*Parametri!$U63</f>
        <v>#N/A</v>
      </c>
      <c r="V65" s="62" t="e">
        <f>+J65*Parametri!H63*Parametri!$U63</f>
        <v>#N/A</v>
      </c>
      <c r="W65" s="62" t="e">
        <f>+K65*Parametri!I63*Parametri!$U63</f>
        <v>#N/A</v>
      </c>
      <c r="X65" s="62" t="e">
        <f>+L65*Parametri!J63*Parametri!$U63</f>
        <v>#N/A</v>
      </c>
      <c r="Y65" s="62" t="e">
        <f>+M65*Parametri!K63*Parametri!$U63</f>
        <v>#N/A</v>
      </c>
    </row>
    <row r="66" spans="1:25" ht="16.5" x14ac:dyDescent="0.3">
      <c r="A66" t="e">
        <f t="shared" si="8"/>
        <v>#N/A</v>
      </c>
      <c r="B66" s="61" t="e">
        <f t="shared" si="9"/>
        <v>#N/A</v>
      </c>
      <c r="C66" s="61" t="e">
        <f t="shared" si="10"/>
        <v>#N/A</v>
      </c>
      <c r="D66" s="61" t="e">
        <f t="shared" si="11"/>
        <v>#N/A</v>
      </c>
      <c r="E66" s="61" t="e">
        <f t="shared" si="12"/>
        <v>#N/A</v>
      </c>
      <c r="F66" s="61" t="e">
        <f t="shared" si="13"/>
        <v>#N/A</v>
      </c>
      <c r="G66" s="61" t="e">
        <f t="shared" si="19"/>
        <v>#N/A</v>
      </c>
      <c r="H66" s="62" t="e">
        <f t="shared" si="14"/>
        <v>#N/A</v>
      </c>
      <c r="I66" s="62" t="e">
        <f t="shared" si="15"/>
        <v>#N/A</v>
      </c>
      <c r="J66" s="62" t="e">
        <f t="shared" si="16"/>
        <v>#N/A</v>
      </c>
      <c r="K66" s="62" t="e">
        <f t="shared" si="17"/>
        <v>#N/A</v>
      </c>
      <c r="L66" s="62" t="e">
        <f t="shared" si="18"/>
        <v>#N/A</v>
      </c>
      <c r="M66" s="62" t="e">
        <f t="shared" si="20"/>
        <v>#N/A</v>
      </c>
      <c r="N66" s="61" t="e">
        <f>+B66*Parametri!F64*Parametri!$U64</f>
        <v>#N/A</v>
      </c>
      <c r="O66" s="61" t="e">
        <f>+C66*Parametri!G64*Parametri!$U64</f>
        <v>#N/A</v>
      </c>
      <c r="P66" s="61" t="e">
        <f>+D66*Parametri!H64*Parametri!$U64</f>
        <v>#N/A</v>
      </c>
      <c r="Q66" s="61" t="e">
        <f>+E66*Parametri!I64*Parametri!$U64</f>
        <v>#N/A</v>
      </c>
      <c r="R66" s="61" t="e">
        <f>+F66*Parametri!J64*Parametri!$U64</f>
        <v>#N/A</v>
      </c>
      <c r="S66" s="61" t="e">
        <f>+G66*Parametri!K64*Parametri!$U64</f>
        <v>#N/A</v>
      </c>
      <c r="T66" s="62" t="e">
        <f>+H66*Parametri!F64*Parametri!$U64</f>
        <v>#N/A</v>
      </c>
      <c r="U66" s="62" t="e">
        <f>+I66*Parametri!G64*Parametri!$U64</f>
        <v>#N/A</v>
      </c>
      <c r="V66" s="62" t="e">
        <f>+J66*Parametri!H64*Parametri!$U64</f>
        <v>#N/A</v>
      </c>
      <c r="W66" s="62" t="e">
        <f>+K66*Parametri!I64*Parametri!$U64</f>
        <v>#N/A</v>
      </c>
      <c r="X66" s="62" t="e">
        <f>+L66*Parametri!J64*Parametri!$U64</f>
        <v>#N/A</v>
      </c>
      <c r="Y66" s="62" t="e">
        <f>+M66*Parametri!K64*Parametri!$U64</f>
        <v>#N/A</v>
      </c>
    </row>
    <row r="67" spans="1:25" ht="16.5" x14ac:dyDescent="0.3">
      <c r="A67" t="e">
        <f t="shared" si="8"/>
        <v>#N/A</v>
      </c>
      <c r="B67" s="61" t="e">
        <f t="shared" si="9"/>
        <v>#N/A</v>
      </c>
      <c r="C67" s="61" t="e">
        <f t="shared" si="10"/>
        <v>#N/A</v>
      </c>
      <c r="D67" s="61" t="e">
        <f t="shared" si="11"/>
        <v>#N/A</v>
      </c>
      <c r="E67" s="61" t="e">
        <f t="shared" si="12"/>
        <v>#N/A</v>
      </c>
      <c r="F67" s="61" t="e">
        <f t="shared" si="13"/>
        <v>#N/A</v>
      </c>
      <c r="G67" s="61" t="e">
        <f t="shared" si="19"/>
        <v>#N/A</v>
      </c>
      <c r="H67" s="62" t="e">
        <f t="shared" si="14"/>
        <v>#N/A</v>
      </c>
      <c r="I67" s="62" t="e">
        <f t="shared" si="15"/>
        <v>#N/A</v>
      </c>
      <c r="J67" s="62" t="e">
        <f t="shared" si="16"/>
        <v>#N/A</v>
      </c>
      <c r="K67" s="62" t="e">
        <f t="shared" si="17"/>
        <v>#N/A</v>
      </c>
      <c r="L67" s="62" t="e">
        <f t="shared" si="18"/>
        <v>#N/A</v>
      </c>
      <c r="M67" s="62" t="e">
        <f t="shared" si="20"/>
        <v>#N/A</v>
      </c>
      <c r="N67" s="61" t="e">
        <f>+B67*Parametri!F65*Parametri!$U65</f>
        <v>#N/A</v>
      </c>
      <c r="O67" s="61" t="e">
        <f>+C67*Parametri!G65*Parametri!$U65</f>
        <v>#N/A</v>
      </c>
      <c r="P67" s="61" t="e">
        <f>+D67*Parametri!H65*Parametri!$U65</f>
        <v>#N/A</v>
      </c>
      <c r="Q67" s="61" t="e">
        <f>+E67*Parametri!I65*Parametri!$U65</f>
        <v>#N/A</v>
      </c>
      <c r="R67" s="61" t="e">
        <f>+F67*Parametri!J65*Parametri!$U65</f>
        <v>#N/A</v>
      </c>
      <c r="S67" s="61" t="e">
        <f>+G67*Parametri!K65*Parametri!$U65</f>
        <v>#N/A</v>
      </c>
      <c r="T67" s="62" t="e">
        <f>+H67*Parametri!F65*Parametri!$U65</f>
        <v>#N/A</v>
      </c>
      <c r="U67" s="62" t="e">
        <f>+I67*Parametri!G65*Parametri!$U65</f>
        <v>#N/A</v>
      </c>
      <c r="V67" s="62" t="e">
        <f>+J67*Parametri!H65*Parametri!$U65</f>
        <v>#N/A</v>
      </c>
      <c r="W67" s="62" t="e">
        <f>+K67*Parametri!I65*Parametri!$U65</f>
        <v>#N/A</v>
      </c>
      <c r="X67" s="62" t="e">
        <f>+L67*Parametri!J65*Parametri!$U65</f>
        <v>#N/A</v>
      </c>
      <c r="Y67" s="62" t="e">
        <f>+M67*Parametri!K65*Parametri!$U65</f>
        <v>#N/A</v>
      </c>
    </row>
    <row r="68" spans="1:25" ht="16.5" x14ac:dyDescent="0.3">
      <c r="A68" t="e">
        <f t="shared" si="8"/>
        <v>#N/A</v>
      </c>
      <c r="B68" s="61" t="e">
        <f t="shared" si="9"/>
        <v>#N/A</v>
      </c>
      <c r="C68" s="61" t="e">
        <f t="shared" si="10"/>
        <v>#N/A</v>
      </c>
      <c r="D68" s="61" t="e">
        <f t="shared" si="11"/>
        <v>#N/A</v>
      </c>
      <c r="E68" s="61" t="e">
        <f t="shared" si="12"/>
        <v>#N/A</v>
      </c>
      <c r="F68" s="61" t="e">
        <f t="shared" si="13"/>
        <v>#N/A</v>
      </c>
      <c r="G68" s="61" t="e">
        <f t="shared" si="19"/>
        <v>#N/A</v>
      </c>
      <c r="H68" s="62" t="e">
        <f t="shared" si="14"/>
        <v>#N/A</v>
      </c>
      <c r="I68" s="62" t="e">
        <f t="shared" si="15"/>
        <v>#N/A</v>
      </c>
      <c r="J68" s="62" t="e">
        <f t="shared" si="16"/>
        <v>#N/A</v>
      </c>
      <c r="K68" s="62" t="e">
        <f t="shared" si="17"/>
        <v>#N/A</v>
      </c>
      <c r="L68" s="62" t="e">
        <f t="shared" si="18"/>
        <v>#N/A</v>
      </c>
      <c r="M68" s="62" t="e">
        <f t="shared" si="20"/>
        <v>#N/A</v>
      </c>
      <c r="N68" s="61" t="e">
        <f>+B68*Parametri!F66*Parametri!$U66</f>
        <v>#N/A</v>
      </c>
      <c r="O68" s="61" t="e">
        <f>+C68*Parametri!G66*Parametri!$U66</f>
        <v>#N/A</v>
      </c>
      <c r="P68" s="61" t="e">
        <f>+D68*Parametri!H66*Parametri!$U66</f>
        <v>#N/A</v>
      </c>
      <c r="Q68" s="61" t="e">
        <f>+E68*Parametri!I66*Parametri!$U66</f>
        <v>#N/A</v>
      </c>
      <c r="R68" s="61" t="e">
        <f>+F68*Parametri!J66*Parametri!$U66</f>
        <v>#N/A</v>
      </c>
      <c r="S68" s="61" t="e">
        <f>+G68*Parametri!K66*Parametri!$U66</f>
        <v>#N/A</v>
      </c>
      <c r="T68" s="62" t="e">
        <f>+H68*Parametri!F66*Parametri!$U66</f>
        <v>#N/A</v>
      </c>
      <c r="U68" s="62" t="e">
        <f>+I68*Parametri!G66*Parametri!$U66</f>
        <v>#N/A</v>
      </c>
      <c r="V68" s="62" t="e">
        <f>+J68*Parametri!H66*Parametri!$U66</f>
        <v>#N/A</v>
      </c>
      <c r="W68" s="62" t="e">
        <f>+K68*Parametri!I66*Parametri!$U66</f>
        <v>#N/A</v>
      </c>
      <c r="X68" s="62" t="e">
        <f>+L68*Parametri!J66*Parametri!$U66</f>
        <v>#N/A</v>
      </c>
      <c r="Y68" s="62" t="e">
        <f>+M68*Parametri!K66*Parametri!$U66</f>
        <v>#N/A</v>
      </c>
    </row>
    <row r="69" spans="1:25" ht="16.5" x14ac:dyDescent="0.3">
      <c r="A69" t="e">
        <f t="shared" si="8"/>
        <v>#N/A</v>
      </c>
      <c r="B69" s="61" t="e">
        <f t="shared" si="9"/>
        <v>#N/A</v>
      </c>
      <c r="C69" s="61" t="e">
        <f t="shared" si="10"/>
        <v>#N/A</v>
      </c>
      <c r="D69" s="61" t="e">
        <f t="shared" si="11"/>
        <v>#N/A</v>
      </c>
      <c r="E69" s="61" t="e">
        <f t="shared" si="12"/>
        <v>#N/A</v>
      </c>
      <c r="F69" s="61" t="e">
        <f t="shared" si="13"/>
        <v>#N/A</v>
      </c>
      <c r="G69" s="61" t="e">
        <f t="shared" si="19"/>
        <v>#N/A</v>
      </c>
      <c r="H69" s="62" t="e">
        <f t="shared" si="14"/>
        <v>#N/A</v>
      </c>
      <c r="I69" s="62" t="e">
        <f t="shared" si="15"/>
        <v>#N/A</v>
      </c>
      <c r="J69" s="62" t="e">
        <f t="shared" si="16"/>
        <v>#N/A</v>
      </c>
      <c r="K69" s="62" t="e">
        <f t="shared" si="17"/>
        <v>#N/A</v>
      </c>
      <c r="L69" s="62" t="e">
        <f t="shared" si="18"/>
        <v>#N/A</v>
      </c>
      <c r="M69" s="62" t="e">
        <f t="shared" si="20"/>
        <v>#N/A</v>
      </c>
      <c r="N69" s="61" t="e">
        <f>+B69*Parametri!F67*Parametri!$U67</f>
        <v>#N/A</v>
      </c>
      <c r="O69" s="61" t="e">
        <f>+C69*Parametri!G67*Parametri!$U67</f>
        <v>#N/A</v>
      </c>
      <c r="P69" s="61" t="e">
        <f>+D69*Parametri!H67*Parametri!$U67</f>
        <v>#N/A</v>
      </c>
      <c r="Q69" s="61" t="e">
        <f>+E69*Parametri!I67*Parametri!$U67</f>
        <v>#N/A</v>
      </c>
      <c r="R69" s="61" t="e">
        <f>+F69*Parametri!J67*Parametri!$U67</f>
        <v>#N/A</v>
      </c>
      <c r="S69" s="61" t="e">
        <f>+G69*Parametri!K67*Parametri!$U67</f>
        <v>#N/A</v>
      </c>
      <c r="T69" s="62" t="e">
        <f>+H69*Parametri!F67*Parametri!$U67</f>
        <v>#N/A</v>
      </c>
      <c r="U69" s="62" t="e">
        <f>+I69*Parametri!G67*Parametri!$U67</f>
        <v>#N/A</v>
      </c>
      <c r="V69" s="62" t="e">
        <f>+J69*Parametri!H67*Parametri!$U67</f>
        <v>#N/A</v>
      </c>
      <c r="W69" s="62" t="e">
        <f>+K69*Parametri!I67*Parametri!$U67</f>
        <v>#N/A</v>
      </c>
      <c r="X69" s="62" t="e">
        <f>+L69*Parametri!J67*Parametri!$U67</f>
        <v>#N/A</v>
      </c>
      <c r="Y69" s="62" t="e">
        <f>+M69*Parametri!K67*Parametri!$U67</f>
        <v>#N/A</v>
      </c>
    </row>
    <row r="70" spans="1:25" ht="16.5" x14ac:dyDescent="0.3">
      <c r="A70" t="e">
        <f t="shared" si="8"/>
        <v>#N/A</v>
      </c>
      <c r="B70" s="61" t="e">
        <f t="shared" si="9"/>
        <v>#N/A</v>
      </c>
      <c r="C70" s="61" t="e">
        <f t="shared" si="10"/>
        <v>#N/A</v>
      </c>
      <c r="D70" s="61" t="e">
        <f t="shared" si="11"/>
        <v>#N/A</v>
      </c>
      <c r="E70" s="61" t="e">
        <f t="shared" si="12"/>
        <v>#N/A</v>
      </c>
      <c r="F70" s="61" t="e">
        <f t="shared" si="13"/>
        <v>#N/A</v>
      </c>
      <c r="G70" s="61" t="e">
        <f t="shared" si="19"/>
        <v>#N/A</v>
      </c>
      <c r="H70" s="62" t="e">
        <f t="shared" si="14"/>
        <v>#N/A</v>
      </c>
      <c r="I70" s="62" t="e">
        <f t="shared" si="15"/>
        <v>#N/A</v>
      </c>
      <c r="J70" s="62" t="e">
        <f t="shared" si="16"/>
        <v>#N/A</v>
      </c>
      <c r="K70" s="62" t="e">
        <f t="shared" si="17"/>
        <v>#N/A</v>
      </c>
      <c r="L70" s="62" t="e">
        <f t="shared" si="18"/>
        <v>#N/A</v>
      </c>
      <c r="M70" s="62" t="e">
        <f t="shared" si="20"/>
        <v>#N/A</v>
      </c>
      <c r="N70" s="61" t="e">
        <f>+B70*Parametri!F68*Parametri!$U68</f>
        <v>#N/A</v>
      </c>
      <c r="O70" s="61" t="e">
        <f>+C70*Parametri!G68*Parametri!$U68</f>
        <v>#N/A</v>
      </c>
      <c r="P70" s="61" t="e">
        <f>+D70*Parametri!H68*Parametri!$U68</f>
        <v>#N/A</v>
      </c>
      <c r="Q70" s="61" t="e">
        <f>+E70*Parametri!I68*Parametri!$U68</f>
        <v>#N/A</v>
      </c>
      <c r="R70" s="61" t="e">
        <f>+F70*Parametri!J68*Parametri!$U68</f>
        <v>#N/A</v>
      </c>
      <c r="S70" s="61" t="e">
        <f>+G70*Parametri!K68*Parametri!$U68</f>
        <v>#N/A</v>
      </c>
      <c r="T70" s="62" t="e">
        <f>+H70*Parametri!F68*Parametri!$U68</f>
        <v>#N/A</v>
      </c>
      <c r="U70" s="62" t="e">
        <f>+I70*Parametri!G68*Parametri!$U68</f>
        <v>#N/A</v>
      </c>
      <c r="V70" s="62" t="e">
        <f>+J70*Parametri!H68*Parametri!$U68</f>
        <v>#N/A</v>
      </c>
      <c r="W70" s="62" t="e">
        <f>+K70*Parametri!I68*Parametri!$U68</f>
        <v>#N/A</v>
      </c>
      <c r="X70" s="62" t="e">
        <f>+L70*Parametri!J68*Parametri!$U68</f>
        <v>#N/A</v>
      </c>
      <c r="Y70" s="62" t="e">
        <f>+M70*Parametri!K68*Parametri!$U68</f>
        <v>#N/A</v>
      </c>
    </row>
    <row r="71" spans="1:25" ht="16.5" x14ac:dyDescent="0.3">
      <c r="A71" t="e">
        <f t="shared" si="8"/>
        <v>#N/A</v>
      </c>
      <c r="B71" s="61" t="e">
        <f t="shared" si="9"/>
        <v>#N/A</v>
      </c>
      <c r="C71" s="61" t="e">
        <f t="shared" si="10"/>
        <v>#N/A</v>
      </c>
      <c r="D71" s="61" t="e">
        <f t="shared" si="11"/>
        <v>#N/A</v>
      </c>
      <c r="E71" s="61" t="e">
        <f t="shared" si="12"/>
        <v>#N/A</v>
      </c>
      <c r="F71" s="61" t="e">
        <f t="shared" si="13"/>
        <v>#N/A</v>
      </c>
      <c r="G71" s="61" t="e">
        <f t="shared" si="19"/>
        <v>#N/A</v>
      </c>
      <c r="H71" s="62" t="e">
        <f t="shared" si="14"/>
        <v>#N/A</v>
      </c>
      <c r="I71" s="62" t="e">
        <f t="shared" si="15"/>
        <v>#N/A</v>
      </c>
      <c r="J71" s="62" t="e">
        <f t="shared" si="16"/>
        <v>#N/A</v>
      </c>
      <c r="K71" s="62" t="e">
        <f t="shared" si="17"/>
        <v>#N/A</v>
      </c>
      <c r="L71" s="62" t="e">
        <f t="shared" si="18"/>
        <v>#N/A</v>
      </c>
      <c r="M71" s="62" t="e">
        <f t="shared" si="20"/>
        <v>#N/A</v>
      </c>
      <c r="N71" s="61" t="e">
        <f>+B71*Parametri!F69*Parametri!$U69</f>
        <v>#N/A</v>
      </c>
      <c r="O71" s="61" t="e">
        <f>+C71*Parametri!G69*Parametri!$U69</f>
        <v>#N/A</v>
      </c>
      <c r="P71" s="61" t="e">
        <f>+D71*Parametri!H69*Parametri!$U69</f>
        <v>#N/A</v>
      </c>
      <c r="Q71" s="61" t="e">
        <f>+E71*Parametri!I69*Parametri!$U69</f>
        <v>#N/A</v>
      </c>
      <c r="R71" s="61" t="e">
        <f>+F71*Parametri!J69*Parametri!$U69</f>
        <v>#N/A</v>
      </c>
      <c r="S71" s="61" t="e">
        <f>+G71*Parametri!K69*Parametri!$U69</f>
        <v>#N/A</v>
      </c>
      <c r="T71" s="62" t="e">
        <f>+H71*Parametri!F69*Parametri!$U69</f>
        <v>#N/A</v>
      </c>
      <c r="U71" s="62" t="e">
        <f>+I71*Parametri!G69*Parametri!$U69</f>
        <v>#N/A</v>
      </c>
      <c r="V71" s="62" t="e">
        <f>+J71*Parametri!H69*Parametri!$U69</f>
        <v>#N/A</v>
      </c>
      <c r="W71" s="62" t="e">
        <f>+K71*Parametri!I69*Parametri!$U69</f>
        <v>#N/A</v>
      </c>
      <c r="X71" s="62" t="e">
        <f>+L71*Parametri!J69*Parametri!$U69</f>
        <v>#N/A</v>
      </c>
      <c r="Y71" s="62" t="e">
        <f>+M71*Parametri!K69*Parametri!$U69</f>
        <v>#N/A</v>
      </c>
    </row>
    <row r="72" spans="1:25" ht="16.5" x14ac:dyDescent="0.3">
      <c r="A72" t="e">
        <f t="shared" si="8"/>
        <v>#N/A</v>
      </c>
      <c r="B72" s="61" t="e">
        <f t="shared" si="9"/>
        <v>#N/A</v>
      </c>
      <c r="C72" s="61" t="e">
        <f t="shared" si="10"/>
        <v>#N/A</v>
      </c>
      <c r="D72" s="61" t="e">
        <f t="shared" si="11"/>
        <v>#N/A</v>
      </c>
      <c r="E72" s="61" t="e">
        <f t="shared" si="12"/>
        <v>#N/A</v>
      </c>
      <c r="F72" s="61" t="e">
        <f t="shared" si="13"/>
        <v>#N/A</v>
      </c>
      <c r="G72" s="61" t="e">
        <f t="shared" si="19"/>
        <v>#N/A</v>
      </c>
      <c r="H72" s="62" t="e">
        <f t="shared" si="14"/>
        <v>#N/A</v>
      </c>
      <c r="I72" s="62" t="e">
        <f t="shared" si="15"/>
        <v>#N/A</v>
      </c>
      <c r="J72" s="62" t="e">
        <f t="shared" si="16"/>
        <v>#N/A</v>
      </c>
      <c r="K72" s="62" t="e">
        <f t="shared" si="17"/>
        <v>#N/A</v>
      </c>
      <c r="L72" s="62" t="e">
        <f t="shared" si="18"/>
        <v>#N/A</v>
      </c>
      <c r="M72" s="62" t="e">
        <f t="shared" si="20"/>
        <v>#N/A</v>
      </c>
      <c r="N72" s="61" t="e">
        <f>+B72*Parametri!F70*Parametri!$U70</f>
        <v>#N/A</v>
      </c>
      <c r="O72" s="61" t="e">
        <f>+C72*Parametri!G70*Parametri!$U70</f>
        <v>#N/A</v>
      </c>
      <c r="P72" s="61" t="e">
        <f>+D72*Parametri!H70*Parametri!$U70</f>
        <v>#N/A</v>
      </c>
      <c r="Q72" s="61" t="e">
        <f>+E72*Parametri!I70*Parametri!$U70</f>
        <v>#N/A</v>
      </c>
      <c r="R72" s="61" t="e">
        <f>+F72*Parametri!J70*Parametri!$U70</f>
        <v>#N/A</v>
      </c>
      <c r="S72" s="61" t="e">
        <f>+G72*Parametri!K70*Parametri!$U70</f>
        <v>#N/A</v>
      </c>
      <c r="T72" s="62" t="e">
        <f>+H72*Parametri!F70*Parametri!$U70</f>
        <v>#N/A</v>
      </c>
      <c r="U72" s="62" t="e">
        <f>+I72*Parametri!G70*Parametri!$U70</f>
        <v>#N/A</v>
      </c>
      <c r="V72" s="62" t="e">
        <f>+J72*Parametri!H70*Parametri!$U70</f>
        <v>#N/A</v>
      </c>
      <c r="W72" s="62" t="e">
        <f>+K72*Parametri!I70*Parametri!$U70</f>
        <v>#N/A</v>
      </c>
      <c r="X72" s="62" t="e">
        <f>+L72*Parametri!J70*Parametri!$U70</f>
        <v>#N/A</v>
      </c>
      <c r="Y72" s="62" t="e">
        <f>+M72*Parametri!K70*Parametri!$U70</f>
        <v>#N/A</v>
      </c>
    </row>
    <row r="73" spans="1:25" ht="16.5" x14ac:dyDescent="0.3">
      <c r="A73" t="e">
        <f t="shared" si="8"/>
        <v>#N/A</v>
      </c>
      <c r="B73" s="61" t="e">
        <f t="shared" si="9"/>
        <v>#N/A</v>
      </c>
      <c r="C73" s="61" t="e">
        <f t="shared" si="10"/>
        <v>#N/A</v>
      </c>
      <c r="D73" s="61" t="e">
        <f t="shared" si="11"/>
        <v>#N/A</v>
      </c>
      <c r="E73" s="61" t="e">
        <f t="shared" si="12"/>
        <v>#N/A</v>
      </c>
      <c r="F73" s="61" t="e">
        <f t="shared" si="13"/>
        <v>#N/A</v>
      </c>
      <c r="G73" s="61" t="e">
        <f t="shared" si="19"/>
        <v>#N/A</v>
      </c>
      <c r="H73" s="62" t="e">
        <f t="shared" si="14"/>
        <v>#N/A</v>
      </c>
      <c r="I73" s="62" t="e">
        <f t="shared" si="15"/>
        <v>#N/A</v>
      </c>
      <c r="J73" s="62" t="e">
        <f t="shared" si="16"/>
        <v>#N/A</v>
      </c>
      <c r="K73" s="62" t="e">
        <f t="shared" si="17"/>
        <v>#N/A</v>
      </c>
      <c r="L73" s="62" t="e">
        <f t="shared" si="18"/>
        <v>#N/A</v>
      </c>
      <c r="M73" s="62" t="e">
        <f t="shared" si="20"/>
        <v>#N/A</v>
      </c>
      <c r="N73" s="61" t="e">
        <f>+B73*Parametri!F71*Parametri!$U71</f>
        <v>#N/A</v>
      </c>
      <c r="O73" s="61" t="e">
        <f>+C73*Parametri!G71*Parametri!$U71</f>
        <v>#N/A</v>
      </c>
      <c r="P73" s="61" t="e">
        <f>+D73*Parametri!H71*Parametri!$U71</f>
        <v>#N/A</v>
      </c>
      <c r="Q73" s="61" t="e">
        <f>+E73*Parametri!I71*Parametri!$U71</f>
        <v>#N/A</v>
      </c>
      <c r="R73" s="61" t="e">
        <f>+F73*Parametri!J71*Parametri!$U71</f>
        <v>#N/A</v>
      </c>
      <c r="S73" s="61" t="e">
        <f>+G73*Parametri!K71*Parametri!$U71</f>
        <v>#N/A</v>
      </c>
      <c r="T73" s="62" t="e">
        <f>+H73*Parametri!F71*Parametri!$U71</f>
        <v>#N/A</v>
      </c>
      <c r="U73" s="62" t="e">
        <f>+I73*Parametri!G71*Parametri!$U71</f>
        <v>#N/A</v>
      </c>
      <c r="V73" s="62" t="e">
        <f>+J73*Parametri!H71*Parametri!$U71</f>
        <v>#N/A</v>
      </c>
      <c r="W73" s="62" t="e">
        <f>+K73*Parametri!I71*Parametri!$U71</f>
        <v>#N/A</v>
      </c>
      <c r="X73" s="62" t="e">
        <f>+L73*Parametri!J71*Parametri!$U71</f>
        <v>#N/A</v>
      </c>
      <c r="Y73" s="62" t="e">
        <f>+M73*Parametri!K71*Parametri!$U71</f>
        <v>#N/A</v>
      </c>
    </row>
    <row r="74" spans="1:25" ht="16.5" x14ac:dyDescent="0.3">
      <c r="A74" t="e">
        <f t="shared" si="8"/>
        <v>#N/A</v>
      </c>
      <c r="B74" s="61" t="e">
        <f t="shared" si="9"/>
        <v>#N/A</v>
      </c>
      <c r="C74" s="61" t="e">
        <f t="shared" si="10"/>
        <v>#N/A</v>
      </c>
      <c r="D74" s="61" t="e">
        <f t="shared" si="11"/>
        <v>#N/A</v>
      </c>
      <c r="E74" s="61" t="e">
        <f t="shared" si="12"/>
        <v>#N/A</v>
      </c>
      <c r="F74" s="61" t="e">
        <f t="shared" si="13"/>
        <v>#N/A</v>
      </c>
      <c r="G74" s="61" t="e">
        <f t="shared" si="19"/>
        <v>#N/A</v>
      </c>
      <c r="H74" s="62" t="e">
        <f t="shared" si="14"/>
        <v>#N/A</v>
      </c>
      <c r="I74" s="62" t="e">
        <f t="shared" si="15"/>
        <v>#N/A</v>
      </c>
      <c r="J74" s="62" t="e">
        <f t="shared" si="16"/>
        <v>#N/A</v>
      </c>
      <c r="K74" s="62" t="e">
        <f t="shared" si="17"/>
        <v>#N/A</v>
      </c>
      <c r="L74" s="62" t="e">
        <f t="shared" si="18"/>
        <v>#N/A</v>
      </c>
      <c r="M74" s="62" t="e">
        <f t="shared" si="20"/>
        <v>#N/A</v>
      </c>
      <c r="N74" s="61" t="e">
        <f>+B74*Parametri!F72*Parametri!$U72</f>
        <v>#N/A</v>
      </c>
      <c r="O74" s="61" t="e">
        <f>+C74*Parametri!G72*Parametri!$U72</f>
        <v>#N/A</v>
      </c>
      <c r="P74" s="61" t="e">
        <f>+D74*Parametri!H72*Parametri!$U72</f>
        <v>#N/A</v>
      </c>
      <c r="Q74" s="61" t="e">
        <f>+E74*Parametri!I72*Parametri!$U72</f>
        <v>#N/A</v>
      </c>
      <c r="R74" s="61" t="e">
        <f>+F74*Parametri!J72*Parametri!$U72</f>
        <v>#N/A</v>
      </c>
      <c r="S74" s="61" t="e">
        <f>+G74*Parametri!K72*Parametri!$U72</f>
        <v>#N/A</v>
      </c>
      <c r="T74" s="62" t="e">
        <f>+H74*Parametri!F72*Parametri!$U72</f>
        <v>#N/A</v>
      </c>
      <c r="U74" s="62" t="e">
        <f>+I74*Parametri!G72*Parametri!$U72</f>
        <v>#N/A</v>
      </c>
      <c r="V74" s="62" t="e">
        <f>+J74*Parametri!H72*Parametri!$U72</f>
        <v>#N/A</v>
      </c>
      <c r="W74" s="62" t="e">
        <f>+K74*Parametri!I72*Parametri!$U72</f>
        <v>#N/A</v>
      </c>
      <c r="X74" s="62" t="e">
        <f>+L74*Parametri!J72*Parametri!$U72</f>
        <v>#N/A</v>
      </c>
      <c r="Y74" s="62" t="e">
        <f>+M74*Parametri!K72*Parametri!$U72</f>
        <v>#N/A</v>
      </c>
    </row>
    <row r="75" spans="1:25" ht="16.5" x14ac:dyDescent="0.3">
      <c r="A75" t="e">
        <f t="shared" si="8"/>
        <v>#N/A</v>
      </c>
      <c r="B75" s="61" t="e">
        <f t="shared" si="9"/>
        <v>#N/A</v>
      </c>
      <c r="C75" s="61" t="e">
        <f t="shared" si="10"/>
        <v>#N/A</v>
      </c>
      <c r="D75" s="61" t="e">
        <f t="shared" si="11"/>
        <v>#N/A</v>
      </c>
      <c r="E75" s="61" t="e">
        <f t="shared" si="12"/>
        <v>#N/A</v>
      </c>
      <c r="F75" s="61" t="e">
        <f t="shared" si="13"/>
        <v>#N/A</v>
      </c>
      <c r="G75" s="61" t="e">
        <f t="shared" si="19"/>
        <v>#N/A</v>
      </c>
      <c r="H75" s="62" t="e">
        <f t="shared" si="14"/>
        <v>#N/A</v>
      </c>
      <c r="I75" s="62" t="e">
        <f t="shared" si="15"/>
        <v>#N/A</v>
      </c>
      <c r="J75" s="62" t="e">
        <f t="shared" si="16"/>
        <v>#N/A</v>
      </c>
      <c r="K75" s="62" t="e">
        <f t="shared" si="17"/>
        <v>#N/A</v>
      </c>
      <c r="L75" s="62" t="e">
        <f t="shared" si="18"/>
        <v>#N/A</v>
      </c>
      <c r="M75" s="62" t="e">
        <f t="shared" si="20"/>
        <v>#N/A</v>
      </c>
      <c r="N75" s="61" t="e">
        <f>+B75*Parametri!F73*Parametri!$U73</f>
        <v>#N/A</v>
      </c>
      <c r="O75" s="61" t="e">
        <f>+C75*Parametri!G73*Parametri!$U73</f>
        <v>#N/A</v>
      </c>
      <c r="P75" s="61" t="e">
        <f>+D75*Parametri!H73*Parametri!$U73</f>
        <v>#N/A</v>
      </c>
      <c r="Q75" s="61" t="e">
        <f>+E75*Parametri!I73*Parametri!$U73</f>
        <v>#N/A</v>
      </c>
      <c r="R75" s="61" t="e">
        <f>+F75*Parametri!J73*Parametri!$U73</f>
        <v>#N/A</v>
      </c>
      <c r="S75" s="61" t="e">
        <f>+G75*Parametri!K73*Parametri!$U73</f>
        <v>#N/A</v>
      </c>
      <c r="T75" s="62" t="e">
        <f>+H75*Parametri!F73*Parametri!$U73</f>
        <v>#N/A</v>
      </c>
      <c r="U75" s="62" t="e">
        <f>+I75*Parametri!G73*Parametri!$U73</f>
        <v>#N/A</v>
      </c>
      <c r="V75" s="62" t="e">
        <f>+J75*Parametri!H73*Parametri!$U73</f>
        <v>#N/A</v>
      </c>
      <c r="W75" s="62" t="e">
        <f>+K75*Parametri!I73*Parametri!$U73</f>
        <v>#N/A</v>
      </c>
      <c r="X75" s="62" t="e">
        <f>+L75*Parametri!J73*Parametri!$U73</f>
        <v>#N/A</v>
      </c>
      <c r="Y75" s="62" t="e">
        <f>+M75*Parametri!K73*Parametri!$U73</f>
        <v>#N/A</v>
      </c>
    </row>
    <row r="76" spans="1:25" ht="16.5" x14ac:dyDescent="0.3">
      <c r="A76" t="e">
        <f t="shared" si="8"/>
        <v>#N/A</v>
      </c>
      <c r="B76" s="61" t="e">
        <f t="shared" si="9"/>
        <v>#N/A</v>
      </c>
      <c r="C76" s="61" t="e">
        <f t="shared" si="10"/>
        <v>#N/A</v>
      </c>
      <c r="D76" s="61" t="e">
        <f t="shared" si="11"/>
        <v>#N/A</v>
      </c>
      <c r="E76" s="61" t="e">
        <f t="shared" si="12"/>
        <v>#N/A</v>
      </c>
      <c r="F76" s="61" t="e">
        <f t="shared" si="13"/>
        <v>#N/A</v>
      </c>
      <c r="G76" s="61" t="e">
        <f t="shared" si="19"/>
        <v>#N/A</v>
      </c>
      <c r="H76" s="62" t="e">
        <f t="shared" si="14"/>
        <v>#N/A</v>
      </c>
      <c r="I76" s="62" t="e">
        <f t="shared" si="15"/>
        <v>#N/A</v>
      </c>
      <c r="J76" s="62" t="e">
        <f t="shared" si="16"/>
        <v>#N/A</v>
      </c>
      <c r="K76" s="62" t="e">
        <f t="shared" si="17"/>
        <v>#N/A</v>
      </c>
      <c r="L76" s="62" t="e">
        <f t="shared" si="18"/>
        <v>#N/A</v>
      </c>
      <c r="M76" s="62" t="e">
        <f t="shared" si="20"/>
        <v>#N/A</v>
      </c>
      <c r="N76" s="61" t="e">
        <f>+B76*Parametri!F74*Parametri!$U74</f>
        <v>#N/A</v>
      </c>
      <c r="O76" s="61" t="e">
        <f>+C76*Parametri!G74*Parametri!$U74</f>
        <v>#N/A</v>
      </c>
      <c r="P76" s="61" t="e">
        <f>+D76*Parametri!H74*Parametri!$U74</f>
        <v>#N/A</v>
      </c>
      <c r="Q76" s="61" t="e">
        <f>+E76*Parametri!I74*Parametri!$U74</f>
        <v>#N/A</v>
      </c>
      <c r="R76" s="61" t="e">
        <f>+F76*Parametri!J74*Parametri!$U74</f>
        <v>#N/A</v>
      </c>
      <c r="S76" s="61" t="e">
        <f>+G76*Parametri!K74*Parametri!$U74</f>
        <v>#N/A</v>
      </c>
      <c r="T76" s="62" t="e">
        <f>+H76*Parametri!F74*Parametri!$U74</f>
        <v>#N/A</v>
      </c>
      <c r="U76" s="62" t="e">
        <f>+I76*Parametri!G74*Parametri!$U74</f>
        <v>#N/A</v>
      </c>
      <c r="V76" s="62" t="e">
        <f>+J76*Parametri!H74*Parametri!$U74</f>
        <v>#N/A</v>
      </c>
      <c r="W76" s="62" t="e">
        <f>+K76*Parametri!I74*Parametri!$U74</f>
        <v>#N/A</v>
      </c>
      <c r="X76" s="62" t="e">
        <f>+L76*Parametri!J74*Parametri!$U74</f>
        <v>#N/A</v>
      </c>
      <c r="Y76" s="62" t="e">
        <f>+M76*Parametri!K74*Parametri!$U74</f>
        <v>#N/A</v>
      </c>
    </row>
    <row r="77" spans="1:25" ht="16.5" x14ac:dyDescent="0.3">
      <c r="A77" t="e">
        <f t="shared" si="8"/>
        <v>#N/A</v>
      </c>
      <c r="B77" s="61" t="e">
        <f t="shared" si="9"/>
        <v>#N/A</v>
      </c>
      <c r="C77" s="61" t="e">
        <f t="shared" si="10"/>
        <v>#N/A</v>
      </c>
      <c r="D77" s="61" t="e">
        <f t="shared" si="11"/>
        <v>#N/A</v>
      </c>
      <c r="E77" s="61" t="e">
        <f t="shared" si="12"/>
        <v>#N/A</v>
      </c>
      <c r="F77" s="61" t="e">
        <f t="shared" si="13"/>
        <v>#N/A</v>
      </c>
      <c r="G77" s="61" t="e">
        <f t="shared" si="19"/>
        <v>#N/A</v>
      </c>
      <c r="H77" s="62" t="e">
        <f t="shared" si="14"/>
        <v>#N/A</v>
      </c>
      <c r="I77" s="62" t="e">
        <f t="shared" si="15"/>
        <v>#N/A</v>
      </c>
      <c r="J77" s="62" t="e">
        <f t="shared" si="16"/>
        <v>#N/A</v>
      </c>
      <c r="K77" s="62" t="e">
        <f t="shared" si="17"/>
        <v>#N/A</v>
      </c>
      <c r="L77" s="62" t="e">
        <f t="shared" si="18"/>
        <v>#N/A</v>
      </c>
      <c r="M77" s="62" t="e">
        <f t="shared" si="20"/>
        <v>#N/A</v>
      </c>
      <c r="N77" s="61" t="e">
        <f>+B77*Parametri!F75*Parametri!$U75</f>
        <v>#N/A</v>
      </c>
      <c r="O77" s="61" t="e">
        <f>+C77*Parametri!G75*Parametri!$U75</f>
        <v>#N/A</v>
      </c>
      <c r="P77" s="61" t="e">
        <f>+D77*Parametri!H75*Parametri!$U75</f>
        <v>#N/A</v>
      </c>
      <c r="Q77" s="61" t="e">
        <f>+E77*Parametri!I75*Parametri!$U75</f>
        <v>#N/A</v>
      </c>
      <c r="R77" s="61" t="e">
        <f>+F77*Parametri!J75*Parametri!$U75</f>
        <v>#N/A</v>
      </c>
      <c r="S77" s="61" t="e">
        <f>+G77*Parametri!K75*Parametri!$U75</f>
        <v>#N/A</v>
      </c>
      <c r="T77" s="62" t="e">
        <f>+H77*Parametri!F75*Parametri!$U75</f>
        <v>#N/A</v>
      </c>
      <c r="U77" s="62" t="e">
        <f>+I77*Parametri!G75*Parametri!$U75</f>
        <v>#N/A</v>
      </c>
      <c r="V77" s="62" t="e">
        <f>+J77*Parametri!H75*Parametri!$U75</f>
        <v>#N/A</v>
      </c>
      <c r="W77" s="62" t="e">
        <f>+K77*Parametri!I75*Parametri!$U75</f>
        <v>#N/A</v>
      </c>
      <c r="X77" s="62" t="e">
        <f>+L77*Parametri!J75*Parametri!$U75</f>
        <v>#N/A</v>
      </c>
      <c r="Y77" s="62" t="e">
        <f>+M77*Parametri!K75*Parametri!$U75</f>
        <v>#N/A</v>
      </c>
    </row>
    <row r="78" spans="1:25" ht="16.5" x14ac:dyDescent="0.3">
      <c r="A78" t="e">
        <f t="shared" si="8"/>
        <v>#N/A</v>
      </c>
      <c r="B78" s="61" t="e">
        <f t="shared" si="9"/>
        <v>#N/A</v>
      </c>
      <c r="C78" s="61" t="e">
        <f t="shared" si="10"/>
        <v>#N/A</v>
      </c>
      <c r="D78" s="61" t="e">
        <f t="shared" si="11"/>
        <v>#N/A</v>
      </c>
      <c r="E78" s="61" t="e">
        <f t="shared" si="12"/>
        <v>#N/A</v>
      </c>
      <c r="F78" s="61" t="e">
        <f t="shared" si="13"/>
        <v>#N/A</v>
      </c>
      <c r="G78" s="61" t="e">
        <f t="shared" si="19"/>
        <v>#N/A</v>
      </c>
      <c r="H78" s="62" t="e">
        <f t="shared" si="14"/>
        <v>#N/A</v>
      </c>
      <c r="I78" s="62" t="e">
        <f t="shared" si="15"/>
        <v>#N/A</v>
      </c>
      <c r="J78" s="62" t="e">
        <f t="shared" si="16"/>
        <v>#N/A</v>
      </c>
      <c r="K78" s="62" t="e">
        <f t="shared" si="17"/>
        <v>#N/A</v>
      </c>
      <c r="L78" s="62" t="e">
        <f t="shared" si="18"/>
        <v>#N/A</v>
      </c>
      <c r="M78" s="62" t="e">
        <f t="shared" si="20"/>
        <v>#N/A</v>
      </c>
      <c r="N78" s="61" t="e">
        <f>+B78*Parametri!F76*Parametri!$U76</f>
        <v>#N/A</v>
      </c>
      <c r="O78" s="61" t="e">
        <f>+C78*Parametri!G76*Parametri!$U76</f>
        <v>#N/A</v>
      </c>
      <c r="P78" s="61" t="e">
        <f>+D78*Parametri!H76*Parametri!$U76</f>
        <v>#N/A</v>
      </c>
      <c r="Q78" s="61" t="e">
        <f>+E78*Parametri!I76*Parametri!$U76</f>
        <v>#N/A</v>
      </c>
      <c r="R78" s="61" t="e">
        <f>+F78*Parametri!J76*Parametri!$U76</f>
        <v>#N/A</v>
      </c>
      <c r="S78" s="61" t="e">
        <f>+G78*Parametri!K76*Parametri!$U76</f>
        <v>#N/A</v>
      </c>
      <c r="T78" s="62" t="e">
        <f>+H78*Parametri!F76*Parametri!$U76</f>
        <v>#N/A</v>
      </c>
      <c r="U78" s="62" t="e">
        <f>+I78*Parametri!G76*Parametri!$U76</f>
        <v>#N/A</v>
      </c>
      <c r="V78" s="62" t="e">
        <f>+J78*Parametri!H76*Parametri!$U76</f>
        <v>#N/A</v>
      </c>
      <c r="W78" s="62" t="e">
        <f>+K78*Parametri!I76*Parametri!$U76</f>
        <v>#N/A</v>
      </c>
      <c r="X78" s="62" t="e">
        <f>+L78*Parametri!J76*Parametri!$U76</f>
        <v>#N/A</v>
      </c>
      <c r="Y78" s="62" t="e">
        <f>+M78*Parametri!K76*Parametri!$U76</f>
        <v>#N/A</v>
      </c>
    </row>
    <row r="79" spans="1:25" ht="16.5" x14ac:dyDescent="0.3">
      <c r="A79" t="e">
        <f t="shared" si="8"/>
        <v>#N/A</v>
      </c>
      <c r="B79" s="61" t="e">
        <f t="shared" si="9"/>
        <v>#N/A</v>
      </c>
      <c r="C79" s="61" t="e">
        <f t="shared" si="10"/>
        <v>#N/A</v>
      </c>
      <c r="D79" s="61" t="e">
        <f t="shared" si="11"/>
        <v>#N/A</v>
      </c>
      <c r="E79" s="61" t="e">
        <f t="shared" si="12"/>
        <v>#N/A</v>
      </c>
      <c r="F79" s="61" t="e">
        <f t="shared" si="13"/>
        <v>#N/A</v>
      </c>
      <c r="G79" s="61" t="e">
        <f t="shared" si="19"/>
        <v>#N/A</v>
      </c>
      <c r="H79" s="62" t="e">
        <f t="shared" si="14"/>
        <v>#N/A</v>
      </c>
      <c r="I79" s="62" t="e">
        <f t="shared" si="15"/>
        <v>#N/A</v>
      </c>
      <c r="J79" s="62" t="e">
        <f t="shared" si="16"/>
        <v>#N/A</v>
      </c>
      <c r="K79" s="62" t="e">
        <f t="shared" si="17"/>
        <v>#N/A</v>
      </c>
      <c r="L79" s="62" t="e">
        <f t="shared" si="18"/>
        <v>#N/A</v>
      </c>
      <c r="M79" s="62" t="e">
        <f t="shared" si="20"/>
        <v>#N/A</v>
      </c>
      <c r="N79" s="61" t="e">
        <f>+B79*Parametri!F77*Parametri!$U77</f>
        <v>#N/A</v>
      </c>
      <c r="O79" s="61" t="e">
        <f>+C79*Parametri!G77*Parametri!$U77</f>
        <v>#N/A</v>
      </c>
      <c r="P79" s="61" t="e">
        <f>+D79*Parametri!H77*Parametri!$U77</f>
        <v>#N/A</v>
      </c>
      <c r="Q79" s="61" t="e">
        <f>+E79*Parametri!I77*Parametri!$U77</f>
        <v>#N/A</v>
      </c>
      <c r="R79" s="61" t="e">
        <f>+F79*Parametri!J77*Parametri!$U77</f>
        <v>#N/A</v>
      </c>
      <c r="S79" s="61" t="e">
        <f>+G79*Parametri!K77*Parametri!$U77</f>
        <v>#N/A</v>
      </c>
      <c r="T79" s="62" t="e">
        <f>+H79*Parametri!F77*Parametri!$U77</f>
        <v>#N/A</v>
      </c>
      <c r="U79" s="62" t="e">
        <f>+I79*Parametri!G77*Parametri!$U77</f>
        <v>#N/A</v>
      </c>
      <c r="V79" s="62" t="e">
        <f>+J79*Parametri!H77*Parametri!$U77</f>
        <v>#N/A</v>
      </c>
      <c r="W79" s="62" t="e">
        <f>+K79*Parametri!I77*Parametri!$U77</f>
        <v>#N/A</v>
      </c>
      <c r="X79" s="62" t="e">
        <f>+L79*Parametri!J77*Parametri!$U77</f>
        <v>#N/A</v>
      </c>
      <c r="Y79" s="62" t="e">
        <f>+M79*Parametri!K77*Parametri!$U77</f>
        <v>#N/A</v>
      </c>
    </row>
    <row r="80" spans="1:25" ht="16.5" x14ac:dyDescent="0.3">
      <c r="A80" t="e">
        <f t="shared" si="8"/>
        <v>#N/A</v>
      </c>
      <c r="B80" s="61" t="e">
        <f t="shared" si="9"/>
        <v>#N/A</v>
      </c>
      <c r="C80" s="61" t="e">
        <f t="shared" si="10"/>
        <v>#N/A</v>
      </c>
      <c r="D80" s="61" t="e">
        <f t="shared" si="11"/>
        <v>#N/A</v>
      </c>
      <c r="E80" s="61" t="e">
        <f t="shared" si="12"/>
        <v>#N/A</v>
      </c>
      <c r="F80" s="61" t="e">
        <f t="shared" si="13"/>
        <v>#N/A</v>
      </c>
      <c r="G80" s="61" t="e">
        <f t="shared" si="19"/>
        <v>#N/A</v>
      </c>
      <c r="H80" s="62" t="e">
        <f t="shared" si="14"/>
        <v>#N/A</v>
      </c>
      <c r="I80" s="62" t="e">
        <f t="shared" si="15"/>
        <v>#N/A</v>
      </c>
      <c r="J80" s="62" t="e">
        <f t="shared" si="16"/>
        <v>#N/A</v>
      </c>
      <c r="K80" s="62" t="e">
        <f t="shared" si="17"/>
        <v>#N/A</v>
      </c>
      <c r="L80" s="62" t="e">
        <f t="shared" si="18"/>
        <v>#N/A</v>
      </c>
      <c r="M80" s="62" t="e">
        <f t="shared" si="20"/>
        <v>#N/A</v>
      </c>
      <c r="N80" s="61" t="e">
        <f>+B80*Parametri!F78*Parametri!$U78</f>
        <v>#N/A</v>
      </c>
      <c r="O80" s="61" t="e">
        <f>+C80*Parametri!G78*Parametri!$U78</f>
        <v>#N/A</v>
      </c>
      <c r="P80" s="61" t="e">
        <f>+D80*Parametri!H78*Parametri!$U78</f>
        <v>#N/A</v>
      </c>
      <c r="Q80" s="61" t="e">
        <f>+E80*Parametri!I78*Parametri!$U78</f>
        <v>#N/A</v>
      </c>
      <c r="R80" s="61" t="e">
        <f>+F80*Parametri!J78*Parametri!$U78</f>
        <v>#N/A</v>
      </c>
      <c r="S80" s="61" t="e">
        <f>+G80*Parametri!K78*Parametri!$U78</f>
        <v>#N/A</v>
      </c>
      <c r="T80" s="62" t="e">
        <f>+H80*Parametri!F78*Parametri!$U78</f>
        <v>#N/A</v>
      </c>
      <c r="U80" s="62" t="e">
        <f>+I80*Parametri!G78*Parametri!$U78</f>
        <v>#N/A</v>
      </c>
      <c r="V80" s="62" t="e">
        <f>+J80*Parametri!H78*Parametri!$U78</f>
        <v>#N/A</v>
      </c>
      <c r="W80" s="62" t="e">
        <f>+K80*Parametri!I78*Parametri!$U78</f>
        <v>#N/A</v>
      </c>
      <c r="X80" s="62" t="e">
        <f>+L80*Parametri!J78*Parametri!$U78</f>
        <v>#N/A</v>
      </c>
      <c r="Y80" s="62" t="e">
        <f>+M80*Parametri!K78*Parametri!$U78</f>
        <v>#N/A</v>
      </c>
    </row>
    <row r="81" spans="1:25" ht="16.5" x14ac:dyDescent="0.3">
      <c r="A81" t="e">
        <f t="shared" si="8"/>
        <v>#N/A</v>
      </c>
      <c r="B81" s="61" t="e">
        <f t="shared" si="9"/>
        <v>#N/A</v>
      </c>
      <c r="C81" s="61" t="e">
        <f t="shared" si="10"/>
        <v>#N/A</v>
      </c>
      <c r="D81" s="61" t="e">
        <f t="shared" si="11"/>
        <v>#N/A</v>
      </c>
      <c r="E81" s="61" t="e">
        <f t="shared" si="12"/>
        <v>#N/A</v>
      </c>
      <c r="F81" s="61" t="e">
        <f t="shared" si="13"/>
        <v>#N/A</v>
      </c>
      <c r="G81" s="61" t="e">
        <f t="shared" si="19"/>
        <v>#N/A</v>
      </c>
      <c r="H81" s="62" t="e">
        <f t="shared" si="14"/>
        <v>#N/A</v>
      </c>
      <c r="I81" s="62" t="e">
        <f t="shared" si="15"/>
        <v>#N/A</v>
      </c>
      <c r="J81" s="62" t="e">
        <f t="shared" si="16"/>
        <v>#N/A</v>
      </c>
      <c r="K81" s="62" t="e">
        <f t="shared" si="17"/>
        <v>#N/A</v>
      </c>
      <c r="L81" s="62" t="e">
        <f t="shared" si="18"/>
        <v>#N/A</v>
      </c>
      <c r="M81" s="62" t="e">
        <f t="shared" si="20"/>
        <v>#N/A</v>
      </c>
      <c r="N81" s="61" t="e">
        <f>+B81*Parametri!F79*Parametri!$U79</f>
        <v>#N/A</v>
      </c>
      <c r="O81" s="61" t="e">
        <f>+C81*Parametri!G79*Parametri!$U79</f>
        <v>#N/A</v>
      </c>
      <c r="P81" s="61" t="e">
        <f>+D81*Parametri!H79*Parametri!$U79</f>
        <v>#N/A</v>
      </c>
      <c r="Q81" s="61" t="e">
        <f>+E81*Parametri!I79*Parametri!$U79</f>
        <v>#N/A</v>
      </c>
      <c r="R81" s="61" t="e">
        <f>+F81*Parametri!J79*Parametri!$U79</f>
        <v>#N/A</v>
      </c>
      <c r="S81" s="61" t="e">
        <f>+G81*Parametri!K79*Parametri!$U79</f>
        <v>#N/A</v>
      </c>
      <c r="T81" s="62" t="e">
        <f>+H81*Parametri!F79*Parametri!$U79</f>
        <v>#N/A</v>
      </c>
      <c r="U81" s="62" t="e">
        <f>+I81*Parametri!G79*Parametri!$U79</f>
        <v>#N/A</v>
      </c>
      <c r="V81" s="62" t="e">
        <f>+J81*Parametri!H79*Parametri!$U79</f>
        <v>#N/A</v>
      </c>
      <c r="W81" s="62" t="e">
        <f>+K81*Parametri!I79*Parametri!$U79</f>
        <v>#N/A</v>
      </c>
      <c r="X81" s="62" t="e">
        <f>+L81*Parametri!J79*Parametri!$U79</f>
        <v>#N/A</v>
      </c>
      <c r="Y81" s="62" t="e">
        <f>+M81*Parametri!K79*Parametri!$U79</f>
        <v>#N/A</v>
      </c>
    </row>
    <row r="82" spans="1:25" ht="16.5" x14ac:dyDescent="0.3">
      <c r="A82" t="e">
        <f t="shared" si="8"/>
        <v>#N/A</v>
      </c>
      <c r="B82" s="61" t="e">
        <f t="shared" si="9"/>
        <v>#N/A</v>
      </c>
      <c r="C82" s="61" t="e">
        <f t="shared" si="10"/>
        <v>#N/A</v>
      </c>
      <c r="D82" s="61" t="e">
        <f t="shared" si="11"/>
        <v>#N/A</v>
      </c>
      <c r="E82" s="61" t="e">
        <f t="shared" si="12"/>
        <v>#N/A</v>
      </c>
      <c r="F82" s="61" t="e">
        <f t="shared" si="13"/>
        <v>#N/A</v>
      </c>
      <c r="G82" s="61" t="e">
        <f t="shared" si="19"/>
        <v>#N/A</v>
      </c>
      <c r="H82" s="62" t="e">
        <f t="shared" si="14"/>
        <v>#N/A</v>
      </c>
      <c r="I82" s="62" t="e">
        <f t="shared" si="15"/>
        <v>#N/A</v>
      </c>
      <c r="J82" s="62" t="e">
        <f t="shared" si="16"/>
        <v>#N/A</v>
      </c>
      <c r="K82" s="62" t="e">
        <f t="shared" si="17"/>
        <v>#N/A</v>
      </c>
      <c r="L82" s="62" t="e">
        <f t="shared" si="18"/>
        <v>#N/A</v>
      </c>
      <c r="M82" s="62" t="e">
        <f t="shared" si="20"/>
        <v>#N/A</v>
      </c>
      <c r="N82" s="61" t="e">
        <f>+B82*Parametri!F80*Parametri!$U80</f>
        <v>#N/A</v>
      </c>
      <c r="O82" s="61" t="e">
        <f>+C82*Parametri!G80*Parametri!$U80</f>
        <v>#N/A</v>
      </c>
      <c r="P82" s="61" t="e">
        <f>+D82*Parametri!H80*Parametri!$U80</f>
        <v>#N/A</v>
      </c>
      <c r="Q82" s="61" t="e">
        <f>+E82*Parametri!I80*Parametri!$U80</f>
        <v>#N/A</v>
      </c>
      <c r="R82" s="61" t="e">
        <f>+F82*Parametri!J80*Parametri!$U80</f>
        <v>#N/A</v>
      </c>
      <c r="S82" s="61" t="e">
        <f>+G82*Parametri!K80*Parametri!$U80</f>
        <v>#N/A</v>
      </c>
      <c r="T82" s="62" t="e">
        <f>+H82*Parametri!F80*Parametri!$U80</f>
        <v>#N/A</v>
      </c>
      <c r="U82" s="62" t="e">
        <f>+I82*Parametri!G80*Parametri!$U80</f>
        <v>#N/A</v>
      </c>
      <c r="V82" s="62" t="e">
        <f>+J82*Parametri!H80*Parametri!$U80</f>
        <v>#N/A</v>
      </c>
      <c r="W82" s="62" t="e">
        <f>+K82*Parametri!I80*Parametri!$U80</f>
        <v>#N/A</v>
      </c>
      <c r="X82" s="62" t="e">
        <f>+L82*Parametri!J80*Parametri!$U80</f>
        <v>#N/A</v>
      </c>
      <c r="Y82" s="62" t="e">
        <f>+M82*Parametri!K80*Parametri!$U80</f>
        <v>#N/A</v>
      </c>
    </row>
    <row r="83" spans="1:25" ht="16.5" x14ac:dyDescent="0.3">
      <c r="A83" t="e">
        <f t="shared" si="8"/>
        <v>#N/A</v>
      </c>
      <c r="B83" s="61" t="e">
        <f t="shared" si="9"/>
        <v>#N/A</v>
      </c>
      <c r="C83" s="61" t="e">
        <f t="shared" si="10"/>
        <v>#N/A</v>
      </c>
      <c r="D83" s="61" t="e">
        <f t="shared" si="11"/>
        <v>#N/A</v>
      </c>
      <c r="E83" s="61" t="e">
        <f t="shared" si="12"/>
        <v>#N/A</v>
      </c>
      <c r="F83" s="61" t="e">
        <f t="shared" si="13"/>
        <v>#N/A</v>
      </c>
      <c r="G83" s="61" t="e">
        <f t="shared" si="19"/>
        <v>#N/A</v>
      </c>
      <c r="H83" s="62" t="e">
        <f t="shared" si="14"/>
        <v>#N/A</v>
      </c>
      <c r="I83" s="62" t="e">
        <f t="shared" si="15"/>
        <v>#N/A</v>
      </c>
      <c r="J83" s="62" t="e">
        <f t="shared" si="16"/>
        <v>#N/A</v>
      </c>
      <c r="K83" s="62" t="e">
        <f t="shared" si="17"/>
        <v>#N/A</v>
      </c>
      <c r="L83" s="62" t="e">
        <f t="shared" si="18"/>
        <v>#N/A</v>
      </c>
      <c r="M83" s="62" t="e">
        <f t="shared" si="20"/>
        <v>#N/A</v>
      </c>
      <c r="N83" s="61" t="e">
        <f>+B83*Parametri!F81*Parametri!$U81</f>
        <v>#N/A</v>
      </c>
      <c r="O83" s="61" t="e">
        <f>+C83*Parametri!G81*Parametri!$U81</f>
        <v>#N/A</v>
      </c>
      <c r="P83" s="61" t="e">
        <f>+D83*Parametri!H81*Parametri!$U81</f>
        <v>#N/A</v>
      </c>
      <c r="Q83" s="61" t="e">
        <f>+E83*Parametri!I81*Parametri!$U81</f>
        <v>#N/A</v>
      </c>
      <c r="R83" s="61" t="e">
        <f>+F83*Parametri!J81*Parametri!$U81</f>
        <v>#N/A</v>
      </c>
      <c r="S83" s="61" t="e">
        <f>+G83*Parametri!K81*Parametri!$U81</f>
        <v>#N/A</v>
      </c>
      <c r="T83" s="62" t="e">
        <f>+H83*Parametri!F81*Parametri!$U81</f>
        <v>#N/A</v>
      </c>
      <c r="U83" s="62" t="e">
        <f>+I83*Parametri!G81*Parametri!$U81</f>
        <v>#N/A</v>
      </c>
      <c r="V83" s="62" t="e">
        <f>+J83*Parametri!H81*Parametri!$U81</f>
        <v>#N/A</v>
      </c>
      <c r="W83" s="62" t="e">
        <f>+K83*Parametri!I81*Parametri!$U81</f>
        <v>#N/A</v>
      </c>
      <c r="X83" s="62" t="e">
        <f>+L83*Parametri!J81*Parametri!$U81</f>
        <v>#N/A</v>
      </c>
      <c r="Y83" s="62" t="e">
        <f>+M83*Parametri!K81*Parametri!$U81</f>
        <v>#N/A</v>
      </c>
    </row>
    <row r="84" spans="1:25" ht="16.5" x14ac:dyDescent="0.3">
      <c r="A84" t="e">
        <f>+A83+1</f>
        <v>#N/A</v>
      </c>
      <c r="B84" s="61" t="e">
        <f t="shared" si="9"/>
        <v>#N/A</v>
      </c>
      <c r="C84" s="61" t="e">
        <f t="shared" si="10"/>
        <v>#N/A</v>
      </c>
      <c r="D84" s="61" t="e">
        <f t="shared" si="11"/>
        <v>#N/A</v>
      </c>
      <c r="E84" s="61" t="e">
        <f t="shared" si="12"/>
        <v>#N/A</v>
      </c>
      <c r="F84" s="61" t="e">
        <f t="shared" si="13"/>
        <v>#N/A</v>
      </c>
      <c r="G84" s="61" t="e">
        <f t="shared" si="19"/>
        <v>#N/A</v>
      </c>
      <c r="H84" s="62" t="e">
        <f t="shared" si="14"/>
        <v>#N/A</v>
      </c>
      <c r="I84" s="62" t="e">
        <f t="shared" si="15"/>
        <v>#N/A</v>
      </c>
      <c r="J84" s="62" t="e">
        <f t="shared" si="16"/>
        <v>#N/A</v>
      </c>
      <c r="K84" s="62" t="e">
        <f t="shared" si="17"/>
        <v>#N/A</v>
      </c>
      <c r="L84" s="62" t="e">
        <f t="shared" si="18"/>
        <v>#N/A</v>
      </c>
      <c r="M84" s="62" t="e">
        <f t="shared" si="20"/>
        <v>#N/A</v>
      </c>
      <c r="N84" s="61" t="e">
        <f>+B84*Parametri!F82*Parametri!$U82</f>
        <v>#N/A</v>
      </c>
      <c r="O84" s="61" t="e">
        <f>+C84*Parametri!G82*Parametri!$U82</f>
        <v>#N/A</v>
      </c>
      <c r="P84" s="61" t="e">
        <f>+D84*Parametri!H82*Parametri!$U82</f>
        <v>#N/A</v>
      </c>
      <c r="Q84" s="61" t="e">
        <f>+E84*Parametri!I82*Parametri!$U82</f>
        <v>#N/A</v>
      </c>
      <c r="R84" s="61" t="e">
        <f>+F84*Parametri!J82*Parametri!$U82</f>
        <v>#N/A</v>
      </c>
      <c r="S84" s="61" t="e">
        <f>+G84*Parametri!K82*Parametri!$U82</f>
        <v>#N/A</v>
      </c>
      <c r="T84" s="62" t="e">
        <f>+H84*Parametri!F82*Parametri!$U82</f>
        <v>#N/A</v>
      </c>
      <c r="U84" s="62" t="e">
        <f>+I84*Parametri!G82*Parametri!$U82</f>
        <v>#N/A</v>
      </c>
      <c r="V84" s="62" t="e">
        <f>+J84*Parametri!H82*Parametri!$U82</f>
        <v>#N/A</v>
      </c>
      <c r="W84" s="62" t="e">
        <f>+K84*Parametri!I82*Parametri!$U82</f>
        <v>#N/A</v>
      </c>
      <c r="X84" s="62" t="e">
        <f>+L84*Parametri!J82*Parametri!$U82</f>
        <v>#N/A</v>
      </c>
      <c r="Y84" s="62" t="e">
        <f>+M84*Parametri!K82*Parametri!$U82</f>
        <v>#N/A</v>
      </c>
    </row>
    <row r="85" spans="1:25" ht="16.5" x14ac:dyDescent="0.3">
      <c r="A85" t="e">
        <f t="shared" si="8"/>
        <v>#N/A</v>
      </c>
      <c r="B85" s="61" t="e">
        <f t="shared" si="9"/>
        <v>#N/A</v>
      </c>
      <c r="C85" s="61" t="e">
        <f t="shared" si="10"/>
        <v>#N/A</v>
      </c>
      <c r="D85" s="61" t="e">
        <f t="shared" si="11"/>
        <v>#N/A</v>
      </c>
      <c r="E85" s="61" t="e">
        <f t="shared" si="12"/>
        <v>#N/A</v>
      </c>
      <c r="F85" s="61" t="e">
        <f t="shared" si="13"/>
        <v>#N/A</v>
      </c>
      <c r="G85" s="61" t="e">
        <f t="shared" si="19"/>
        <v>#N/A</v>
      </c>
      <c r="H85" s="62" t="e">
        <f t="shared" si="14"/>
        <v>#N/A</v>
      </c>
      <c r="I85" s="62" t="e">
        <f t="shared" si="15"/>
        <v>#N/A</v>
      </c>
      <c r="J85" s="62" t="e">
        <f t="shared" si="16"/>
        <v>#N/A</v>
      </c>
      <c r="K85" s="62" t="e">
        <f t="shared" si="17"/>
        <v>#N/A</v>
      </c>
      <c r="L85" s="62" t="e">
        <f t="shared" si="18"/>
        <v>#N/A</v>
      </c>
      <c r="M85" s="62" t="e">
        <f t="shared" si="20"/>
        <v>#N/A</v>
      </c>
      <c r="N85" s="61" t="e">
        <f>+B85*Parametri!F83*Parametri!$U83</f>
        <v>#N/A</v>
      </c>
      <c r="O85" s="61" t="e">
        <f>+C85*Parametri!G83*Parametri!$U83</f>
        <v>#N/A</v>
      </c>
      <c r="P85" s="61" t="e">
        <f>+D85*Parametri!H83*Parametri!$U83</f>
        <v>#N/A</v>
      </c>
      <c r="Q85" s="61" t="e">
        <f>+E85*Parametri!I83*Parametri!$U83</f>
        <v>#N/A</v>
      </c>
      <c r="R85" s="61" t="e">
        <f>+F85*Parametri!J83*Parametri!$U83</f>
        <v>#N/A</v>
      </c>
      <c r="S85" s="61" t="e">
        <f>+G85*Parametri!K83*Parametri!$U83</f>
        <v>#N/A</v>
      </c>
      <c r="T85" s="62" t="e">
        <f>+H85*Parametri!F83*Parametri!$U83</f>
        <v>#N/A</v>
      </c>
      <c r="U85" s="62" t="e">
        <f>+I85*Parametri!G83*Parametri!$U83</f>
        <v>#N/A</v>
      </c>
      <c r="V85" s="62" t="e">
        <f>+J85*Parametri!H83*Parametri!$U83</f>
        <v>#N/A</v>
      </c>
      <c r="W85" s="62" t="e">
        <f>+K85*Parametri!I83*Parametri!$U83</f>
        <v>#N/A</v>
      </c>
      <c r="X85" s="62" t="e">
        <f>+L85*Parametri!J83*Parametri!$U83</f>
        <v>#N/A</v>
      </c>
      <c r="Y85" s="62" t="e">
        <f>+M85*Parametri!K83*Parametri!$U83</f>
        <v>#N/A</v>
      </c>
    </row>
    <row r="86" spans="1:25" ht="16.5" x14ac:dyDescent="0.3">
      <c r="A86" t="e">
        <f t="shared" si="8"/>
        <v>#N/A</v>
      </c>
      <c r="B86" s="61" t="e">
        <f t="shared" si="9"/>
        <v>#N/A</v>
      </c>
      <c r="C86" s="61" t="e">
        <f t="shared" si="10"/>
        <v>#N/A</v>
      </c>
      <c r="D86" s="61" t="e">
        <f t="shared" si="11"/>
        <v>#N/A</v>
      </c>
      <c r="E86" s="61" t="e">
        <f t="shared" si="12"/>
        <v>#N/A</v>
      </c>
      <c r="F86" s="61" t="e">
        <f t="shared" si="13"/>
        <v>#N/A</v>
      </c>
      <c r="G86" s="61" t="e">
        <f t="shared" si="19"/>
        <v>#N/A</v>
      </c>
      <c r="H86" s="62" t="e">
        <f t="shared" si="14"/>
        <v>#N/A</v>
      </c>
      <c r="I86" s="62" t="e">
        <f t="shared" si="15"/>
        <v>#N/A</v>
      </c>
      <c r="J86" s="62" t="e">
        <f t="shared" si="16"/>
        <v>#N/A</v>
      </c>
      <c r="K86" s="62" t="e">
        <f t="shared" si="17"/>
        <v>#N/A</v>
      </c>
      <c r="L86" s="62" t="e">
        <f t="shared" si="18"/>
        <v>#N/A</v>
      </c>
      <c r="M86" s="62" t="e">
        <f t="shared" si="20"/>
        <v>#N/A</v>
      </c>
      <c r="N86" s="61" t="e">
        <f>+B86*Parametri!F84*Parametri!$U84</f>
        <v>#N/A</v>
      </c>
      <c r="O86" s="61" t="e">
        <f>+C86*Parametri!G84*Parametri!$U84</f>
        <v>#N/A</v>
      </c>
      <c r="P86" s="61" t="e">
        <f>+D86*Parametri!H84*Parametri!$U84</f>
        <v>#N/A</v>
      </c>
      <c r="Q86" s="61" t="e">
        <f>+E86*Parametri!I84*Parametri!$U84</f>
        <v>#N/A</v>
      </c>
      <c r="R86" s="61" t="e">
        <f>+F86*Parametri!J84*Parametri!$U84</f>
        <v>#N/A</v>
      </c>
      <c r="S86" s="61" t="e">
        <f>+G86*Parametri!K84*Parametri!$U84</f>
        <v>#N/A</v>
      </c>
      <c r="T86" s="62" t="e">
        <f>+H86*Parametri!F84*Parametri!$U84</f>
        <v>#N/A</v>
      </c>
      <c r="U86" s="62" t="e">
        <f>+I86*Parametri!G84*Parametri!$U84</f>
        <v>#N/A</v>
      </c>
      <c r="V86" s="62" t="e">
        <f>+J86*Parametri!H84*Parametri!$U84</f>
        <v>#N/A</v>
      </c>
      <c r="W86" s="62" t="e">
        <f>+K86*Parametri!I84*Parametri!$U84</f>
        <v>#N/A</v>
      </c>
      <c r="X86" s="62" t="e">
        <f>+L86*Parametri!J84*Parametri!$U84</f>
        <v>#N/A</v>
      </c>
      <c r="Y86" s="62" t="e">
        <f>+M86*Parametri!K84*Parametri!$U84</f>
        <v>#N/A</v>
      </c>
    </row>
    <row r="87" spans="1:25" ht="16.5" x14ac:dyDescent="0.3">
      <c r="A87" t="e">
        <f t="shared" si="8"/>
        <v>#N/A</v>
      </c>
      <c r="B87" s="61" t="e">
        <f t="shared" si="9"/>
        <v>#N/A</v>
      </c>
      <c r="C87" s="61" t="e">
        <f t="shared" si="10"/>
        <v>#N/A</v>
      </c>
      <c r="D87" s="61" t="e">
        <f t="shared" si="11"/>
        <v>#N/A</v>
      </c>
      <c r="E87" s="61" t="e">
        <f t="shared" si="12"/>
        <v>#N/A</v>
      </c>
      <c r="F87" s="61" t="e">
        <f t="shared" si="13"/>
        <v>#N/A</v>
      </c>
      <c r="G87" s="61" t="e">
        <f t="shared" si="19"/>
        <v>#N/A</v>
      </c>
      <c r="H87" s="62" t="e">
        <f t="shared" si="14"/>
        <v>#N/A</v>
      </c>
      <c r="I87" s="62" t="e">
        <f t="shared" si="15"/>
        <v>#N/A</v>
      </c>
      <c r="J87" s="62" t="e">
        <f t="shared" si="16"/>
        <v>#N/A</v>
      </c>
      <c r="K87" s="62" t="e">
        <f t="shared" si="17"/>
        <v>#N/A</v>
      </c>
      <c r="L87" s="62" t="e">
        <f t="shared" si="18"/>
        <v>#N/A</v>
      </c>
      <c r="M87" s="62" t="e">
        <f t="shared" si="20"/>
        <v>#N/A</v>
      </c>
      <c r="N87" s="61" t="e">
        <f>+B87*Parametri!F85*Parametri!$U85</f>
        <v>#N/A</v>
      </c>
      <c r="O87" s="61" t="e">
        <f>+C87*Parametri!G85*Parametri!$U85</f>
        <v>#N/A</v>
      </c>
      <c r="P87" s="61" t="e">
        <f>+D87*Parametri!H85*Parametri!$U85</f>
        <v>#N/A</v>
      </c>
      <c r="Q87" s="61" t="e">
        <f>+E87*Parametri!I85*Parametri!$U85</f>
        <v>#N/A</v>
      </c>
      <c r="R87" s="61" t="e">
        <f>+F87*Parametri!J85*Parametri!$U85</f>
        <v>#N/A</v>
      </c>
      <c r="S87" s="61" t="e">
        <f>+G87*Parametri!K85*Parametri!$U85</f>
        <v>#N/A</v>
      </c>
      <c r="T87" s="62" t="e">
        <f>+H87*Parametri!F85*Parametri!$U85</f>
        <v>#N/A</v>
      </c>
      <c r="U87" s="62" t="e">
        <f>+I87*Parametri!G85*Parametri!$U85</f>
        <v>#N/A</v>
      </c>
      <c r="V87" s="62" t="e">
        <f>+J87*Parametri!H85*Parametri!$U85</f>
        <v>#N/A</v>
      </c>
      <c r="W87" s="62" t="e">
        <f>+K87*Parametri!I85*Parametri!$U85</f>
        <v>#N/A</v>
      </c>
      <c r="X87" s="62" t="e">
        <f>+L87*Parametri!J85*Parametri!$U85</f>
        <v>#N/A</v>
      </c>
      <c r="Y87" s="62" t="e">
        <f>+M87*Parametri!K85*Parametri!$U85</f>
        <v>#N/A</v>
      </c>
    </row>
    <row r="88" spans="1:25" ht="16.5" x14ac:dyDescent="0.3">
      <c r="A88" t="e">
        <f t="shared" si="8"/>
        <v>#N/A</v>
      </c>
      <c r="B88" s="61" t="e">
        <f t="shared" si="9"/>
        <v>#N/A</v>
      </c>
      <c r="C88" s="61" t="e">
        <f t="shared" si="10"/>
        <v>#N/A</v>
      </c>
      <c r="D88" s="61" t="e">
        <f t="shared" si="11"/>
        <v>#N/A</v>
      </c>
      <c r="E88" s="61" t="e">
        <f t="shared" si="12"/>
        <v>#N/A</v>
      </c>
      <c r="F88" s="61" t="e">
        <f t="shared" si="13"/>
        <v>#N/A</v>
      </c>
      <c r="G88" s="61" t="e">
        <f t="shared" si="19"/>
        <v>#N/A</v>
      </c>
      <c r="H88" s="62" t="e">
        <f t="shared" si="14"/>
        <v>#N/A</v>
      </c>
      <c r="I88" s="62" t="e">
        <f t="shared" si="15"/>
        <v>#N/A</v>
      </c>
      <c r="J88" s="62" t="e">
        <f t="shared" si="16"/>
        <v>#N/A</v>
      </c>
      <c r="K88" s="62" t="e">
        <f t="shared" si="17"/>
        <v>#N/A</v>
      </c>
      <c r="L88" s="62" t="e">
        <f t="shared" si="18"/>
        <v>#N/A</v>
      </c>
      <c r="M88" s="62" t="e">
        <f t="shared" si="20"/>
        <v>#N/A</v>
      </c>
      <c r="N88" s="61" t="e">
        <f>+B88*Parametri!F86*Parametri!$U86</f>
        <v>#N/A</v>
      </c>
      <c r="O88" s="61" t="e">
        <f>+C88*Parametri!G86*Parametri!$U86</f>
        <v>#N/A</v>
      </c>
      <c r="P88" s="61" t="e">
        <f>+D88*Parametri!H86*Parametri!$U86</f>
        <v>#N/A</v>
      </c>
      <c r="Q88" s="61" t="e">
        <f>+E88*Parametri!I86*Parametri!$U86</f>
        <v>#N/A</v>
      </c>
      <c r="R88" s="61" t="e">
        <f>+F88*Parametri!J86*Parametri!$U86</f>
        <v>#N/A</v>
      </c>
      <c r="S88" s="61" t="e">
        <f>+G88*Parametri!K86*Parametri!$U86</f>
        <v>#N/A</v>
      </c>
      <c r="T88" s="62" t="e">
        <f>+H88*Parametri!F86*Parametri!$U86</f>
        <v>#N/A</v>
      </c>
      <c r="U88" s="62" t="e">
        <f>+I88*Parametri!G86*Parametri!$U86</f>
        <v>#N/A</v>
      </c>
      <c r="V88" s="62" t="e">
        <f>+J88*Parametri!H86*Parametri!$U86</f>
        <v>#N/A</v>
      </c>
      <c r="W88" s="62" t="e">
        <f>+K88*Parametri!I86*Parametri!$U86</f>
        <v>#N/A</v>
      </c>
      <c r="X88" s="62" t="e">
        <f>+L88*Parametri!J86*Parametri!$U86</f>
        <v>#N/A</v>
      </c>
      <c r="Y88" s="62" t="e">
        <f>+M88*Parametri!K86*Parametri!$U86</f>
        <v>#N/A</v>
      </c>
    </row>
    <row r="89" spans="1:25" ht="16.5" x14ac:dyDescent="0.3">
      <c r="A89" t="e">
        <f t="shared" si="8"/>
        <v>#N/A</v>
      </c>
      <c r="B89" s="61" t="e">
        <f t="shared" si="9"/>
        <v>#N/A</v>
      </c>
      <c r="C89" s="61" t="e">
        <f t="shared" si="10"/>
        <v>#N/A</v>
      </c>
      <c r="D89" s="61" t="e">
        <f t="shared" si="11"/>
        <v>#N/A</v>
      </c>
      <c r="E89" s="61" t="e">
        <f t="shared" si="12"/>
        <v>#N/A</v>
      </c>
      <c r="F89" s="61" t="e">
        <f t="shared" si="13"/>
        <v>#N/A</v>
      </c>
      <c r="G89" s="61" t="e">
        <f t="shared" si="19"/>
        <v>#N/A</v>
      </c>
      <c r="H89" s="62" t="e">
        <f t="shared" si="14"/>
        <v>#N/A</v>
      </c>
      <c r="I89" s="62" t="e">
        <f t="shared" si="15"/>
        <v>#N/A</v>
      </c>
      <c r="J89" s="62" t="e">
        <f t="shared" si="16"/>
        <v>#N/A</v>
      </c>
      <c r="K89" s="62" t="e">
        <f t="shared" si="17"/>
        <v>#N/A</v>
      </c>
      <c r="L89" s="62" t="e">
        <f t="shared" si="18"/>
        <v>#N/A</v>
      </c>
      <c r="M89" s="62" t="e">
        <f t="shared" si="20"/>
        <v>#N/A</v>
      </c>
      <c r="N89" s="61" t="e">
        <f>+B89*Parametri!F87*Parametri!$U87</f>
        <v>#N/A</v>
      </c>
      <c r="O89" s="61" t="e">
        <f>+C89*Parametri!G87*Parametri!$U87</f>
        <v>#N/A</v>
      </c>
      <c r="P89" s="61" t="e">
        <f>+D89*Parametri!H87*Parametri!$U87</f>
        <v>#N/A</v>
      </c>
      <c r="Q89" s="61" t="e">
        <f>+E89*Parametri!I87*Parametri!$U87</f>
        <v>#N/A</v>
      </c>
      <c r="R89" s="61" t="e">
        <f>+F89*Parametri!J87*Parametri!$U87</f>
        <v>#N/A</v>
      </c>
      <c r="S89" s="61" t="e">
        <f>+G89*Parametri!K87*Parametri!$U87</f>
        <v>#N/A</v>
      </c>
      <c r="T89" s="62" t="e">
        <f>+H89*Parametri!F87*Parametri!$U87</f>
        <v>#N/A</v>
      </c>
      <c r="U89" s="62" t="e">
        <f>+I89*Parametri!G87*Parametri!$U87</f>
        <v>#N/A</v>
      </c>
      <c r="V89" s="62" t="e">
        <f>+J89*Parametri!H87*Parametri!$U87</f>
        <v>#N/A</v>
      </c>
      <c r="W89" s="62" t="e">
        <f>+K89*Parametri!I87*Parametri!$U87</f>
        <v>#N/A</v>
      </c>
      <c r="X89" s="62" t="e">
        <f>+L89*Parametri!J87*Parametri!$U87</f>
        <v>#N/A</v>
      </c>
      <c r="Y89" s="62" t="e">
        <f>+M89*Parametri!K87*Parametri!$U87</f>
        <v>#N/A</v>
      </c>
    </row>
    <row r="90" spans="1:25" ht="16.5" x14ac:dyDescent="0.3">
      <c r="A90" t="e">
        <f t="shared" si="8"/>
        <v>#N/A</v>
      </c>
      <c r="B90" s="61" t="e">
        <f t="shared" si="9"/>
        <v>#N/A</v>
      </c>
      <c r="C90" s="61" t="e">
        <f t="shared" si="10"/>
        <v>#N/A</v>
      </c>
      <c r="D90" s="61" t="e">
        <f t="shared" si="11"/>
        <v>#N/A</v>
      </c>
      <c r="E90" s="61" t="e">
        <f t="shared" si="12"/>
        <v>#N/A</v>
      </c>
      <c r="F90" s="61" t="e">
        <f t="shared" si="13"/>
        <v>#N/A</v>
      </c>
      <c r="G90" s="61" t="e">
        <f t="shared" si="19"/>
        <v>#N/A</v>
      </c>
      <c r="H90" s="62" t="e">
        <f t="shared" si="14"/>
        <v>#N/A</v>
      </c>
      <c r="I90" s="62" t="e">
        <f t="shared" si="15"/>
        <v>#N/A</v>
      </c>
      <c r="J90" s="62" t="e">
        <f t="shared" si="16"/>
        <v>#N/A</v>
      </c>
      <c r="K90" s="62" t="e">
        <f t="shared" si="17"/>
        <v>#N/A</v>
      </c>
      <c r="L90" s="62" t="e">
        <f t="shared" si="18"/>
        <v>#N/A</v>
      </c>
      <c r="M90" s="62" t="e">
        <f t="shared" si="20"/>
        <v>#N/A</v>
      </c>
      <c r="N90" s="61" t="e">
        <f>+B90*Parametri!F88*Parametri!$U88</f>
        <v>#N/A</v>
      </c>
      <c r="O90" s="61" t="e">
        <f>+C90*Parametri!G88*Parametri!$U88</f>
        <v>#N/A</v>
      </c>
      <c r="P90" s="61" t="e">
        <f>+D90*Parametri!H88*Parametri!$U88</f>
        <v>#N/A</v>
      </c>
      <c r="Q90" s="61" t="e">
        <f>+E90*Parametri!I88*Parametri!$U88</f>
        <v>#N/A</v>
      </c>
      <c r="R90" s="61" t="e">
        <f>+F90*Parametri!J88*Parametri!$U88</f>
        <v>#N/A</v>
      </c>
      <c r="S90" s="61" t="e">
        <f>+G90*Parametri!K88*Parametri!$U88</f>
        <v>#N/A</v>
      </c>
      <c r="T90" s="62" t="e">
        <f>+H90*Parametri!F88*Parametri!$U88</f>
        <v>#N/A</v>
      </c>
      <c r="U90" s="62" t="e">
        <f>+I90*Parametri!G88*Parametri!$U88</f>
        <v>#N/A</v>
      </c>
      <c r="V90" s="62" t="e">
        <f>+J90*Parametri!H88*Parametri!$U88</f>
        <v>#N/A</v>
      </c>
      <c r="W90" s="62" t="e">
        <f>+K90*Parametri!I88*Parametri!$U88</f>
        <v>#N/A</v>
      </c>
      <c r="X90" s="62" t="e">
        <f>+L90*Parametri!J88*Parametri!$U88</f>
        <v>#N/A</v>
      </c>
      <c r="Y90" s="62" t="e">
        <f>+M90*Parametri!K88*Parametri!$U88</f>
        <v>#N/A</v>
      </c>
    </row>
    <row r="91" spans="1:25" ht="16.5" x14ac:dyDescent="0.3">
      <c r="A91" t="e">
        <f t="shared" si="8"/>
        <v>#N/A</v>
      </c>
      <c r="B91" s="61" t="e">
        <f t="shared" si="9"/>
        <v>#N/A</v>
      </c>
      <c r="C91" s="61" t="e">
        <f t="shared" si="10"/>
        <v>#N/A</v>
      </c>
      <c r="D91" s="61" t="e">
        <f t="shared" si="11"/>
        <v>#N/A</v>
      </c>
      <c r="E91" s="61" t="e">
        <f t="shared" si="12"/>
        <v>#N/A</v>
      </c>
      <c r="F91" s="61" t="e">
        <f t="shared" si="13"/>
        <v>#N/A</v>
      </c>
      <c r="G91" s="61" t="e">
        <f t="shared" si="19"/>
        <v>#N/A</v>
      </c>
      <c r="H91" s="62" t="e">
        <f t="shared" si="14"/>
        <v>#N/A</v>
      </c>
      <c r="I91" s="62" t="e">
        <f t="shared" si="15"/>
        <v>#N/A</v>
      </c>
      <c r="J91" s="62" t="e">
        <f t="shared" si="16"/>
        <v>#N/A</v>
      </c>
      <c r="K91" s="62" t="e">
        <f t="shared" si="17"/>
        <v>#N/A</v>
      </c>
      <c r="L91" s="62" t="e">
        <f t="shared" si="18"/>
        <v>#N/A</v>
      </c>
      <c r="M91" s="62" t="e">
        <f t="shared" si="20"/>
        <v>#N/A</v>
      </c>
      <c r="N91" s="61" t="e">
        <f>+B91*Parametri!F89*Parametri!$U89</f>
        <v>#N/A</v>
      </c>
      <c r="O91" s="61" t="e">
        <f>+C91*Parametri!G89*Parametri!$U89</f>
        <v>#N/A</v>
      </c>
      <c r="P91" s="61" t="e">
        <f>+D91*Parametri!H89*Parametri!$U89</f>
        <v>#N/A</v>
      </c>
      <c r="Q91" s="61" t="e">
        <f>+E91*Parametri!I89*Parametri!$U89</f>
        <v>#N/A</v>
      </c>
      <c r="R91" s="61" t="e">
        <f>+F91*Parametri!J89*Parametri!$U89</f>
        <v>#N/A</v>
      </c>
      <c r="S91" s="61" t="e">
        <f>+G91*Parametri!K89*Parametri!$U89</f>
        <v>#N/A</v>
      </c>
      <c r="T91" s="62" t="e">
        <f>+H91*Parametri!F89*Parametri!$U89</f>
        <v>#N/A</v>
      </c>
      <c r="U91" s="62" t="e">
        <f>+I91*Parametri!G89*Parametri!$U89</f>
        <v>#N/A</v>
      </c>
      <c r="V91" s="62" t="e">
        <f>+J91*Parametri!H89*Parametri!$U89</f>
        <v>#N/A</v>
      </c>
      <c r="W91" s="62" t="e">
        <f>+K91*Parametri!I89*Parametri!$U89</f>
        <v>#N/A</v>
      </c>
      <c r="X91" s="62" t="e">
        <f>+L91*Parametri!J89*Parametri!$U89</f>
        <v>#N/A</v>
      </c>
      <c r="Y91" s="62" t="e">
        <f>+M91*Parametri!K89*Parametri!$U89</f>
        <v>#N/A</v>
      </c>
    </row>
    <row r="92" spans="1:25" ht="16.5" x14ac:dyDescent="0.3">
      <c r="A92" t="e">
        <f t="shared" si="8"/>
        <v>#N/A</v>
      </c>
      <c r="B92" s="61" t="e">
        <f t="shared" si="9"/>
        <v>#N/A</v>
      </c>
      <c r="C92" s="61" t="e">
        <f t="shared" si="10"/>
        <v>#N/A</v>
      </c>
      <c r="D92" s="61" t="e">
        <f t="shared" si="11"/>
        <v>#N/A</v>
      </c>
      <c r="E92" s="61" t="e">
        <f t="shared" si="12"/>
        <v>#N/A</v>
      </c>
      <c r="F92" s="61" t="e">
        <f t="shared" si="13"/>
        <v>#N/A</v>
      </c>
      <c r="G92" s="61" t="e">
        <f t="shared" si="19"/>
        <v>#N/A</v>
      </c>
      <c r="H92" s="62" t="e">
        <f t="shared" si="14"/>
        <v>#N/A</v>
      </c>
      <c r="I92" s="62" t="e">
        <f t="shared" si="15"/>
        <v>#N/A</v>
      </c>
      <c r="J92" s="62" t="e">
        <f t="shared" si="16"/>
        <v>#N/A</v>
      </c>
      <c r="K92" s="62" t="e">
        <f t="shared" si="17"/>
        <v>#N/A</v>
      </c>
      <c r="L92" s="62" t="e">
        <f t="shared" si="18"/>
        <v>#N/A</v>
      </c>
      <c r="M92" s="62" t="e">
        <f t="shared" si="20"/>
        <v>#N/A</v>
      </c>
      <c r="N92" s="61" t="e">
        <f>+B92*Parametri!F90*Parametri!$U90</f>
        <v>#N/A</v>
      </c>
      <c r="O92" s="61" t="e">
        <f>+C92*Parametri!G90*Parametri!$U90</f>
        <v>#N/A</v>
      </c>
      <c r="P92" s="61" t="e">
        <f>+D92*Parametri!H90*Parametri!$U90</f>
        <v>#N/A</v>
      </c>
      <c r="Q92" s="61" t="e">
        <f>+E92*Parametri!I90*Parametri!$U90</f>
        <v>#N/A</v>
      </c>
      <c r="R92" s="61" t="e">
        <f>+F92*Parametri!J90*Parametri!$U90</f>
        <v>#N/A</v>
      </c>
      <c r="S92" s="61" t="e">
        <f>+G92*Parametri!K90*Parametri!$U90</f>
        <v>#N/A</v>
      </c>
      <c r="T92" s="62" t="e">
        <f>+H92*Parametri!F90*Parametri!$U90</f>
        <v>#N/A</v>
      </c>
      <c r="U92" s="62" t="e">
        <f>+I92*Parametri!G90*Parametri!$U90</f>
        <v>#N/A</v>
      </c>
      <c r="V92" s="62" t="e">
        <f>+J92*Parametri!H90*Parametri!$U90</f>
        <v>#N/A</v>
      </c>
      <c r="W92" s="62" t="e">
        <f>+K92*Parametri!I90*Parametri!$U90</f>
        <v>#N/A</v>
      </c>
      <c r="X92" s="62" t="e">
        <f>+L92*Parametri!J90*Parametri!$U90</f>
        <v>#N/A</v>
      </c>
      <c r="Y92" s="62" t="e">
        <f>+M92*Parametri!K90*Parametri!$U90</f>
        <v>#N/A</v>
      </c>
    </row>
    <row r="93" spans="1:25" ht="16.5" x14ac:dyDescent="0.3">
      <c r="A93" t="e">
        <f t="shared" si="8"/>
        <v>#N/A</v>
      </c>
      <c r="B93" s="61" t="e">
        <f t="shared" si="9"/>
        <v>#N/A</v>
      </c>
      <c r="C93" s="61" t="e">
        <f t="shared" si="10"/>
        <v>#N/A</v>
      </c>
      <c r="D93" s="61" t="e">
        <f t="shared" si="11"/>
        <v>#N/A</v>
      </c>
      <c r="E93" s="61" t="e">
        <f t="shared" si="12"/>
        <v>#N/A</v>
      </c>
      <c r="F93" s="61" t="e">
        <f t="shared" si="13"/>
        <v>#N/A</v>
      </c>
      <c r="G93" s="61" t="e">
        <f t="shared" si="19"/>
        <v>#N/A</v>
      </c>
      <c r="H93" s="62" t="e">
        <f t="shared" si="14"/>
        <v>#N/A</v>
      </c>
      <c r="I93" s="62" t="e">
        <f t="shared" si="15"/>
        <v>#N/A</v>
      </c>
      <c r="J93" s="62" t="e">
        <f t="shared" si="16"/>
        <v>#N/A</v>
      </c>
      <c r="K93" s="62" t="e">
        <f t="shared" si="17"/>
        <v>#N/A</v>
      </c>
      <c r="L93" s="62" t="e">
        <f t="shared" si="18"/>
        <v>#N/A</v>
      </c>
      <c r="M93" s="62" t="e">
        <f t="shared" si="20"/>
        <v>#N/A</v>
      </c>
      <c r="N93" s="61" t="e">
        <f>+B93*Parametri!F91*Parametri!$U91</f>
        <v>#N/A</v>
      </c>
      <c r="O93" s="61" t="e">
        <f>+C93*Parametri!G91*Parametri!$U91</f>
        <v>#N/A</v>
      </c>
      <c r="P93" s="61" t="e">
        <f>+D93*Parametri!H91*Parametri!$U91</f>
        <v>#N/A</v>
      </c>
      <c r="Q93" s="61" t="e">
        <f>+E93*Parametri!I91*Parametri!$U91</f>
        <v>#N/A</v>
      </c>
      <c r="R93" s="61" t="e">
        <f>+F93*Parametri!J91*Parametri!$U91</f>
        <v>#N/A</v>
      </c>
      <c r="S93" s="61" t="e">
        <f>+G93*Parametri!K91*Parametri!$U91</f>
        <v>#N/A</v>
      </c>
      <c r="T93" s="62" t="e">
        <f>+H93*Parametri!F91*Parametri!$U91</f>
        <v>#N/A</v>
      </c>
      <c r="U93" s="62" t="e">
        <f>+I93*Parametri!G91*Parametri!$U91</f>
        <v>#N/A</v>
      </c>
      <c r="V93" s="62" t="e">
        <f>+J93*Parametri!H91*Parametri!$U91</f>
        <v>#N/A</v>
      </c>
      <c r="W93" s="62" t="e">
        <f>+K93*Parametri!I91*Parametri!$U91</f>
        <v>#N/A</v>
      </c>
      <c r="X93" s="62" t="e">
        <f>+L93*Parametri!J91*Parametri!$U91</f>
        <v>#N/A</v>
      </c>
      <c r="Y93" s="62" t="e">
        <f>+M93*Parametri!K91*Parametri!$U91</f>
        <v>#N/A</v>
      </c>
    </row>
    <row r="94" spans="1:25" ht="16.5" x14ac:dyDescent="0.3">
      <c r="A94" t="e">
        <f t="shared" si="8"/>
        <v>#N/A</v>
      </c>
      <c r="B94" s="61" t="e">
        <f t="shared" si="9"/>
        <v>#N/A</v>
      </c>
      <c r="C94" s="61" t="e">
        <f t="shared" si="10"/>
        <v>#N/A</v>
      </c>
      <c r="D94" s="61" t="e">
        <f t="shared" si="11"/>
        <v>#N/A</v>
      </c>
      <c r="E94" s="61" t="e">
        <f t="shared" si="12"/>
        <v>#N/A</v>
      </c>
      <c r="F94" s="61" t="e">
        <f t="shared" si="13"/>
        <v>#N/A</v>
      </c>
      <c r="G94" s="61" t="e">
        <f t="shared" si="19"/>
        <v>#N/A</v>
      </c>
      <c r="H94" s="62" t="e">
        <f t="shared" si="14"/>
        <v>#N/A</v>
      </c>
      <c r="I94" s="62" t="e">
        <f t="shared" si="15"/>
        <v>#N/A</v>
      </c>
      <c r="J94" s="62" t="e">
        <f t="shared" si="16"/>
        <v>#N/A</v>
      </c>
      <c r="K94" s="62" t="e">
        <f t="shared" si="17"/>
        <v>#N/A</v>
      </c>
      <c r="L94" s="62" t="e">
        <f t="shared" si="18"/>
        <v>#N/A</v>
      </c>
      <c r="M94" s="62" t="e">
        <f t="shared" si="20"/>
        <v>#N/A</v>
      </c>
      <c r="N94" s="61" t="e">
        <f>+B94*Parametri!F92*Parametri!$U92</f>
        <v>#N/A</v>
      </c>
      <c r="O94" s="61" t="e">
        <f>+C94*Parametri!G92*Parametri!$U92</f>
        <v>#N/A</v>
      </c>
      <c r="P94" s="61" t="e">
        <f>+D94*Parametri!H92*Parametri!$U92</f>
        <v>#N/A</v>
      </c>
      <c r="Q94" s="61" t="e">
        <f>+E94*Parametri!I92*Parametri!$U92</f>
        <v>#N/A</v>
      </c>
      <c r="R94" s="61" t="e">
        <f>+F94*Parametri!J92*Parametri!$U92</f>
        <v>#N/A</v>
      </c>
      <c r="S94" s="61" t="e">
        <f>+G94*Parametri!K92*Parametri!$U92</f>
        <v>#N/A</v>
      </c>
      <c r="T94" s="62" t="e">
        <f>+H94*Parametri!F92*Parametri!$U92</f>
        <v>#N/A</v>
      </c>
      <c r="U94" s="62" t="e">
        <f>+I94*Parametri!G92*Parametri!$U92</f>
        <v>#N/A</v>
      </c>
      <c r="V94" s="62" t="e">
        <f>+J94*Parametri!H92*Parametri!$U92</f>
        <v>#N/A</v>
      </c>
      <c r="W94" s="62" t="e">
        <f>+K94*Parametri!I92*Parametri!$U92</f>
        <v>#N/A</v>
      </c>
      <c r="X94" s="62" t="e">
        <f>+L94*Parametri!J92*Parametri!$U92</f>
        <v>#N/A</v>
      </c>
      <c r="Y94" s="62" t="e">
        <f>+M94*Parametri!K92*Parametri!$U92</f>
        <v>#N/A</v>
      </c>
    </row>
    <row r="95" spans="1:25" ht="16.5" x14ac:dyDescent="0.3">
      <c r="A95" t="e">
        <f t="shared" si="8"/>
        <v>#N/A</v>
      </c>
      <c r="B95" s="61" t="e">
        <f t="shared" si="9"/>
        <v>#N/A</v>
      </c>
      <c r="C95" s="61" t="e">
        <f t="shared" si="10"/>
        <v>#N/A</v>
      </c>
      <c r="D95" s="61" t="e">
        <f t="shared" si="11"/>
        <v>#N/A</v>
      </c>
      <c r="E95" s="61" t="e">
        <f t="shared" si="12"/>
        <v>#N/A</v>
      </c>
      <c r="F95" s="61" t="e">
        <f t="shared" si="13"/>
        <v>#N/A</v>
      </c>
      <c r="G95" s="61" t="e">
        <f t="shared" si="19"/>
        <v>#N/A</v>
      </c>
      <c r="H95" s="62" t="e">
        <f t="shared" si="14"/>
        <v>#N/A</v>
      </c>
      <c r="I95" s="62" t="e">
        <f t="shared" si="15"/>
        <v>#N/A</v>
      </c>
      <c r="J95" s="62" t="e">
        <f t="shared" si="16"/>
        <v>#N/A</v>
      </c>
      <c r="K95" s="62" t="e">
        <f t="shared" si="17"/>
        <v>#N/A</v>
      </c>
      <c r="L95" s="62" t="e">
        <f t="shared" si="18"/>
        <v>#N/A</v>
      </c>
      <c r="M95" s="62" t="e">
        <f t="shared" si="20"/>
        <v>#N/A</v>
      </c>
      <c r="N95" s="61" t="e">
        <f>+B95*Parametri!F93*Parametri!$U93</f>
        <v>#N/A</v>
      </c>
      <c r="O95" s="61" t="e">
        <f>+C95*Parametri!G93*Parametri!$U93</f>
        <v>#N/A</v>
      </c>
      <c r="P95" s="61" t="e">
        <f>+D95*Parametri!H93*Parametri!$U93</f>
        <v>#N/A</v>
      </c>
      <c r="Q95" s="61" t="e">
        <f>+E95*Parametri!I93*Parametri!$U93</f>
        <v>#N/A</v>
      </c>
      <c r="R95" s="61" t="e">
        <f>+F95*Parametri!J93*Parametri!$U93</f>
        <v>#N/A</v>
      </c>
      <c r="S95" s="61" t="e">
        <f>+G95*Parametri!K93*Parametri!$U93</f>
        <v>#N/A</v>
      </c>
      <c r="T95" s="62" t="e">
        <f>+H95*Parametri!F93*Parametri!$U93</f>
        <v>#N/A</v>
      </c>
      <c r="U95" s="62" t="e">
        <f>+I95*Parametri!G93*Parametri!$U93</f>
        <v>#N/A</v>
      </c>
      <c r="V95" s="62" t="e">
        <f>+J95*Parametri!H93*Parametri!$U93</f>
        <v>#N/A</v>
      </c>
      <c r="W95" s="62" t="e">
        <f>+K95*Parametri!I93*Parametri!$U93</f>
        <v>#N/A</v>
      </c>
      <c r="X95" s="62" t="e">
        <f>+L95*Parametri!J93*Parametri!$U93</f>
        <v>#N/A</v>
      </c>
      <c r="Y95" s="62" t="e">
        <f>+M95*Parametri!K93*Parametri!$U93</f>
        <v>#N/A</v>
      </c>
    </row>
    <row r="96" spans="1:25" ht="16.5" x14ac:dyDescent="0.3">
      <c r="A96" t="e">
        <f t="shared" si="8"/>
        <v>#N/A</v>
      </c>
      <c r="B96" s="61" t="e">
        <f t="shared" si="9"/>
        <v>#N/A</v>
      </c>
      <c r="C96" s="61" t="e">
        <f t="shared" si="10"/>
        <v>#N/A</v>
      </c>
      <c r="D96" s="61" t="e">
        <f t="shared" si="11"/>
        <v>#N/A</v>
      </c>
      <c r="E96" s="61" t="e">
        <f t="shared" si="12"/>
        <v>#N/A</v>
      </c>
      <c r="F96" s="61" t="e">
        <f t="shared" si="13"/>
        <v>#N/A</v>
      </c>
      <c r="G96" s="61" t="e">
        <f t="shared" si="19"/>
        <v>#N/A</v>
      </c>
      <c r="H96" s="62" t="e">
        <f t="shared" si="14"/>
        <v>#N/A</v>
      </c>
      <c r="I96" s="62" t="e">
        <f t="shared" si="15"/>
        <v>#N/A</v>
      </c>
      <c r="J96" s="62" t="e">
        <f t="shared" si="16"/>
        <v>#N/A</v>
      </c>
      <c r="K96" s="62" t="e">
        <f t="shared" si="17"/>
        <v>#N/A</v>
      </c>
      <c r="L96" s="62" t="e">
        <f t="shared" si="18"/>
        <v>#N/A</v>
      </c>
      <c r="M96" s="62" t="e">
        <f t="shared" si="20"/>
        <v>#N/A</v>
      </c>
      <c r="N96" s="61" t="e">
        <f>+B96*Parametri!F94*Parametri!$U94</f>
        <v>#N/A</v>
      </c>
      <c r="O96" s="61" t="e">
        <f>+C96*Parametri!G94*Parametri!$U94</f>
        <v>#N/A</v>
      </c>
      <c r="P96" s="61" t="e">
        <f>+D96*Parametri!H94*Parametri!$U94</f>
        <v>#N/A</v>
      </c>
      <c r="Q96" s="61" t="e">
        <f>+E96*Parametri!I94*Parametri!$U94</f>
        <v>#N/A</v>
      </c>
      <c r="R96" s="61" t="e">
        <f>+F96*Parametri!J94*Parametri!$U94</f>
        <v>#N/A</v>
      </c>
      <c r="S96" s="61" t="e">
        <f>+G96*Parametri!K94*Parametri!$U94</f>
        <v>#N/A</v>
      </c>
      <c r="T96" s="62" t="e">
        <f>+H96*Parametri!F94*Parametri!$U94</f>
        <v>#N/A</v>
      </c>
      <c r="U96" s="62" t="e">
        <f>+I96*Parametri!G94*Parametri!$U94</f>
        <v>#N/A</v>
      </c>
      <c r="V96" s="62" t="e">
        <f>+J96*Parametri!H94*Parametri!$U94</f>
        <v>#N/A</v>
      </c>
      <c r="W96" s="62" t="e">
        <f>+K96*Parametri!I94*Parametri!$U94</f>
        <v>#N/A</v>
      </c>
      <c r="X96" s="62" t="e">
        <f>+L96*Parametri!J94*Parametri!$U94</f>
        <v>#N/A</v>
      </c>
      <c r="Y96" s="62" t="e">
        <f>+M96*Parametri!K94*Parametri!$U94</f>
        <v>#N/A</v>
      </c>
    </row>
    <row r="97" spans="1:25" ht="16.5" x14ac:dyDescent="0.3">
      <c r="A97" t="e">
        <f t="shared" si="8"/>
        <v>#N/A</v>
      </c>
      <c r="B97" s="61" t="e">
        <f t="shared" si="9"/>
        <v>#N/A</v>
      </c>
      <c r="C97" s="61" t="e">
        <f t="shared" si="10"/>
        <v>#N/A</v>
      </c>
      <c r="D97" s="61" t="e">
        <f t="shared" si="11"/>
        <v>#N/A</v>
      </c>
      <c r="E97" s="61" t="e">
        <f t="shared" si="12"/>
        <v>#N/A</v>
      </c>
      <c r="F97" s="61" t="e">
        <f t="shared" si="13"/>
        <v>#N/A</v>
      </c>
      <c r="G97" s="61" t="e">
        <f t="shared" si="19"/>
        <v>#N/A</v>
      </c>
      <c r="H97" s="62" t="e">
        <f t="shared" si="14"/>
        <v>#N/A</v>
      </c>
      <c r="I97" s="62" t="e">
        <f t="shared" si="15"/>
        <v>#N/A</v>
      </c>
      <c r="J97" s="62" t="e">
        <f t="shared" si="16"/>
        <v>#N/A</v>
      </c>
      <c r="K97" s="62" t="e">
        <f t="shared" si="17"/>
        <v>#N/A</v>
      </c>
      <c r="L97" s="62" t="e">
        <f t="shared" si="18"/>
        <v>#N/A</v>
      </c>
      <c r="M97" s="62" t="e">
        <f t="shared" si="20"/>
        <v>#N/A</v>
      </c>
      <c r="N97" s="61" t="e">
        <f>+B97*Parametri!F95*Parametri!$U95</f>
        <v>#N/A</v>
      </c>
      <c r="O97" s="61" t="e">
        <f>+C97*Parametri!G95*Parametri!$U95</f>
        <v>#N/A</v>
      </c>
      <c r="P97" s="61" t="e">
        <f>+D97*Parametri!H95*Parametri!$U95</f>
        <v>#N/A</v>
      </c>
      <c r="Q97" s="61" t="e">
        <f>+E97*Parametri!I95*Parametri!$U95</f>
        <v>#N/A</v>
      </c>
      <c r="R97" s="61" t="e">
        <f>+F97*Parametri!J95*Parametri!$U95</f>
        <v>#N/A</v>
      </c>
      <c r="S97" s="61" t="e">
        <f>+G97*Parametri!K95*Parametri!$U95</f>
        <v>#N/A</v>
      </c>
      <c r="T97" s="62" t="e">
        <f>+H97*Parametri!F95*Parametri!$U95</f>
        <v>#N/A</v>
      </c>
      <c r="U97" s="62" t="e">
        <f>+I97*Parametri!G95*Parametri!$U95</f>
        <v>#N/A</v>
      </c>
      <c r="V97" s="62" t="e">
        <f>+J97*Parametri!H95*Parametri!$U95</f>
        <v>#N/A</v>
      </c>
      <c r="W97" s="62" t="e">
        <f>+K97*Parametri!I95*Parametri!$U95</f>
        <v>#N/A</v>
      </c>
      <c r="X97" s="62" t="e">
        <f>+L97*Parametri!J95*Parametri!$U95</f>
        <v>#N/A</v>
      </c>
      <c r="Y97" s="62" t="e">
        <f>+M97*Parametri!K95*Parametri!$U95</f>
        <v>#N/A</v>
      </c>
    </row>
    <row r="98" spans="1:25" ht="16.5" x14ac:dyDescent="0.3">
      <c r="A98" t="e">
        <f>+A97+1</f>
        <v>#N/A</v>
      </c>
      <c r="B98" s="61" t="e">
        <f t="shared" si="9"/>
        <v>#N/A</v>
      </c>
      <c r="C98" s="61" t="e">
        <f t="shared" si="10"/>
        <v>#N/A</v>
      </c>
      <c r="D98" s="61" t="e">
        <f t="shared" si="11"/>
        <v>#N/A</v>
      </c>
      <c r="E98" s="61" t="e">
        <f t="shared" si="12"/>
        <v>#N/A</v>
      </c>
      <c r="F98" s="61" t="e">
        <f t="shared" si="13"/>
        <v>#N/A</v>
      </c>
      <c r="G98" s="61" t="e">
        <f t="shared" si="19"/>
        <v>#N/A</v>
      </c>
      <c r="H98" s="62" t="e">
        <f t="shared" si="14"/>
        <v>#N/A</v>
      </c>
      <c r="I98" s="62" t="e">
        <f t="shared" si="15"/>
        <v>#N/A</v>
      </c>
      <c r="J98" s="62" t="e">
        <f t="shared" si="16"/>
        <v>#N/A</v>
      </c>
      <c r="K98" s="62" t="e">
        <f t="shared" si="17"/>
        <v>#N/A</v>
      </c>
      <c r="L98" s="62" t="e">
        <f t="shared" si="18"/>
        <v>#N/A</v>
      </c>
      <c r="M98" s="62" t="e">
        <f t="shared" si="20"/>
        <v>#N/A</v>
      </c>
      <c r="N98" s="61" t="e">
        <f>+B98*Parametri!F96*Parametri!$U96</f>
        <v>#N/A</v>
      </c>
      <c r="O98" s="61" t="e">
        <f>+C98*Parametri!G96*Parametri!$U96</f>
        <v>#N/A</v>
      </c>
      <c r="P98" s="61" t="e">
        <f>+D98*Parametri!H96*Parametri!$U96</f>
        <v>#N/A</v>
      </c>
      <c r="Q98" s="61" t="e">
        <f>+E98*Parametri!I96*Parametri!$U96</f>
        <v>#N/A</v>
      </c>
      <c r="R98" s="61" t="e">
        <f>+F98*Parametri!J96*Parametri!$U96</f>
        <v>#N/A</v>
      </c>
      <c r="S98" s="61" t="e">
        <f>+G98*Parametri!K96*Parametri!$U96</f>
        <v>#N/A</v>
      </c>
      <c r="T98" s="62" t="e">
        <f>+H98*Parametri!F96*Parametri!$U96</f>
        <v>#N/A</v>
      </c>
      <c r="U98" s="62" t="e">
        <f>+I98*Parametri!G96*Parametri!$U96</f>
        <v>#N/A</v>
      </c>
      <c r="V98" s="62" t="e">
        <f>+J98*Parametri!H96*Parametri!$U96</f>
        <v>#N/A</v>
      </c>
      <c r="W98" s="62" t="e">
        <f>+K98*Parametri!I96*Parametri!$U96</f>
        <v>#N/A</v>
      </c>
      <c r="X98" s="62" t="e">
        <f>+L98*Parametri!J96*Parametri!$U96</f>
        <v>#N/A</v>
      </c>
      <c r="Y98" s="62" t="e">
        <f>+M98*Parametri!K96*Parametri!$U96</f>
        <v>#N/A</v>
      </c>
    </row>
    <row r="99" spans="1:25" ht="16.5" x14ac:dyDescent="0.3">
      <c r="A99" t="e">
        <f t="shared" si="8"/>
        <v>#N/A</v>
      </c>
      <c r="B99" s="61" t="e">
        <f t="shared" si="9"/>
        <v>#N/A</v>
      </c>
      <c r="C99" s="61" t="e">
        <f t="shared" si="10"/>
        <v>#N/A</v>
      </c>
      <c r="D99" s="61" t="e">
        <f t="shared" si="11"/>
        <v>#N/A</v>
      </c>
      <c r="E99" s="61" t="e">
        <f t="shared" si="12"/>
        <v>#N/A</v>
      </c>
      <c r="F99" s="61" t="e">
        <f t="shared" si="13"/>
        <v>#N/A</v>
      </c>
      <c r="G99" s="61" t="e">
        <f t="shared" si="19"/>
        <v>#N/A</v>
      </c>
      <c r="H99" s="62" t="e">
        <f t="shared" si="14"/>
        <v>#N/A</v>
      </c>
      <c r="I99" s="62" t="e">
        <f t="shared" si="15"/>
        <v>#N/A</v>
      </c>
      <c r="J99" s="62" t="e">
        <f t="shared" si="16"/>
        <v>#N/A</v>
      </c>
      <c r="K99" s="62" t="e">
        <f t="shared" si="17"/>
        <v>#N/A</v>
      </c>
      <c r="L99" s="62" t="e">
        <f t="shared" si="18"/>
        <v>#N/A</v>
      </c>
      <c r="M99" s="62" t="e">
        <f t="shared" si="20"/>
        <v>#N/A</v>
      </c>
      <c r="N99" s="61" t="e">
        <f>+B99*Parametri!F97*Parametri!$U97</f>
        <v>#N/A</v>
      </c>
      <c r="O99" s="61" t="e">
        <f>+C99*Parametri!G97*Parametri!$U97</f>
        <v>#N/A</v>
      </c>
      <c r="P99" s="61" t="e">
        <f>+D99*Parametri!H97*Parametri!$U97</f>
        <v>#N/A</v>
      </c>
      <c r="Q99" s="61" t="e">
        <f>+E99*Parametri!I97*Parametri!$U97</f>
        <v>#N/A</v>
      </c>
      <c r="R99" s="61" t="e">
        <f>+F99*Parametri!J97*Parametri!$U97</f>
        <v>#N/A</v>
      </c>
      <c r="S99" s="61" t="e">
        <f>+G99*Parametri!K97*Parametri!$U97</f>
        <v>#N/A</v>
      </c>
      <c r="T99" s="62" t="e">
        <f>+H99*Parametri!F97*Parametri!$U97</f>
        <v>#N/A</v>
      </c>
      <c r="U99" s="62" t="e">
        <f>+I99*Parametri!G97*Parametri!$U97</f>
        <v>#N/A</v>
      </c>
      <c r="V99" s="62" t="e">
        <f>+J99*Parametri!H97*Parametri!$U97</f>
        <v>#N/A</v>
      </c>
      <c r="W99" s="62" t="e">
        <f>+K99*Parametri!I97*Parametri!$U97</f>
        <v>#N/A</v>
      </c>
      <c r="X99" s="62" t="e">
        <f>+L99*Parametri!J97*Parametri!$U97</f>
        <v>#N/A</v>
      </c>
      <c r="Y99" s="62" t="e">
        <f>+M99*Parametri!K97*Parametri!$U97</f>
        <v>#N/A</v>
      </c>
    </row>
    <row r="100" spans="1:25" ht="16.5" x14ac:dyDescent="0.3">
      <c r="A100" t="e">
        <f t="shared" si="8"/>
        <v>#N/A</v>
      </c>
      <c r="B100" s="61" t="e">
        <f t="shared" si="9"/>
        <v>#N/A</v>
      </c>
      <c r="C100" s="61" t="e">
        <f t="shared" si="10"/>
        <v>#N/A</v>
      </c>
      <c r="D100" s="61" t="e">
        <f t="shared" si="11"/>
        <v>#N/A</v>
      </c>
      <c r="E100" s="61" t="e">
        <f t="shared" si="12"/>
        <v>#N/A</v>
      </c>
      <c r="F100" s="61" t="e">
        <f t="shared" si="13"/>
        <v>#N/A</v>
      </c>
      <c r="G100" s="61" t="e">
        <f t="shared" si="19"/>
        <v>#N/A</v>
      </c>
      <c r="H100" s="62" t="e">
        <f t="shared" si="14"/>
        <v>#N/A</v>
      </c>
      <c r="I100" s="62" t="e">
        <f t="shared" si="15"/>
        <v>#N/A</v>
      </c>
      <c r="J100" s="62" t="e">
        <f t="shared" si="16"/>
        <v>#N/A</v>
      </c>
      <c r="K100" s="62" t="e">
        <f t="shared" si="17"/>
        <v>#N/A</v>
      </c>
      <c r="L100" s="62" t="e">
        <f t="shared" si="18"/>
        <v>#N/A</v>
      </c>
      <c r="M100" s="62" t="e">
        <f t="shared" si="20"/>
        <v>#N/A</v>
      </c>
      <c r="N100" s="61" t="e">
        <f>+B100*Parametri!F98*Parametri!$U98</f>
        <v>#N/A</v>
      </c>
      <c r="O100" s="61" t="e">
        <f>+C100*Parametri!G98*Parametri!$U98</f>
        <v>#N/A</v>
      </c>
      <c r="P100" s="61" t="e">
        <f>+D100*Parametri!H98*Parametri!$U98</f>
        <v>#N/A</v>
      </c>
      <c r="Q100" s="61" t="e">
        <f>+E100*Parametri!I98*Parametri!$U98</f>
        <v>#N/A</v>
      </c>
      <c r="R100" s="61" t="e">
        <f>+F100*Parametri!J98*Parametri!$U98</f>
        <v>#N/A</v>
      </c>
      <c r="S100" s="61" t="e">
        <f>+G100*Parametri!K98*Parametri!$U98</f>
        <v>#N/A</v>
      </c>
      <c r="T100" s="62" t="e">
        <f>+H100*Parametri!F98*Parametri!$U98</f>
        <v>#N/A</v>
      </c>
      <c r="U100" s="62" t="e">
        <f>+I100*Parametri!G98*Parametri!$U98</f>
        <v>#N/A</v>
      </c>
      <c r="V100" s="62" t="e">
        <f>+J100*Parametri!H98*Parametri!$U98</f>
        <v>#N/A</v>
      </c>
      <c r="W100" s="62" t="e">
        <f>+K100*Parametri!I98*Parametri!$U98</f>
        <v>#N/A</v>
      </c>
      <c r="X100" s="62" t="e">
        <f>+L100*Parametri!J98*Parametri!$U98</f>
        <v>#N/A</v>
      </c>
      <c r="Y100" s="62" t="e">
        <f>+M100*Parametri!K98*Parametri!$U98</f>
        <v>#N/A</v>
      </c>
    </row>
    <row r="101" spans="1:25" ht="16.5" x14ac:dyDescent="0.3">
      <c r="A101" t="e">
        <f t="shared" si="8"/>
        <v>#N/A</v>
      </c>
      <c r="B101" s="61" t="e">
        <f t="shared" si="9"/>
        <v>#N/A</v>
      </c>
      <c r="C101" s="61" t="e">
        <f t="shared" si="10"/>
        <v>#N/A</v>
      </c>
      <c r="D101" s="61" t="e">
        <f t="shared" si="11"/>
        <v>#N/A</v>
      </c>
      <c r="E101" s="61" t="e">
        <f t="shared" si="12"/>
        <v>#N/A</v>
      </c>
      <c r="F101" s="61" t="e">
        <f t="shared" si="13"/>
        <v>#N/A</v>
      </c>
      <c r="G101" s="61" t="e">
        <f t="shared" si="19"/>
        <v>#N/A</v>
      </c>
      <c r="H101" s="62" t="e">
        <f t="shared" si="14"/>
        <v>#N/A</v>
      </c>
      <c r="I101" s="62" t="e">
        <f t="shared" si="15"/>
        <v>#N/A</v>
      </c>
      <c r="J101" s="62" t="e">
        <f t="shared" si="16"/>
        <v>#N/A</v>
      </c>
      <c r="K101" s="62" t="e">
        <f t="shared" si="17"/>
        <v>#N/A</v>
      </c>
      <c r="L101" s="62" t="e">
        <f t="shared" si="18"/>
        <v>#N/A</v>
      </c>
      <c r="M101" s="62" t="e">
        <f t="shared" si="20"/>
        <v>#N/A</v>
      </c>
      <c r="N101" s="61" t="e">
        <f>+B101*Parametri!F99*Parametri!$U99</f>
        <v>#N/A</v>
      </c>
      <c r="O101" s="61" t="e">
        <f>+C101*Parametri!G99*Parametri!$U99</f>
        <v>#N/A</v>
      </c>
      <c r="P101" s="61" t="e">
        <f>+D101*Parametri!H99*Parametri!$U99</f>
        <v>#N/A</v>
      </c>
      <c r="Q101" s="61" t="e">
        <f>+E101*Parametri!I99*Parametri!$U99</f>
        <v>#N/A</v>
      </c>
      <c r="R101" s="61" t="e">
        <f>+F101*Parametri!J99*Parametri!$U99</f>
        <v>#N/A</v>
      </c>
      <c r="S101" s="61" t="e">
        <f>+G101*Parametri!K99*Parametri!$U99</f>
        <v>#N/A</v>
      </c>
      <c r="T101" s="62" t="e">
        <f>+H101*Parametri!F99*Parametri!$U99</f>
        <v>#N/A</v>
      </c>
      <c r="U101" s="62" t="e">
        <f>+I101*Parametri!G99*Parametri!$U99</f>
        <v>#N/A</v>
      </c>
      <c r="V101" s="62" t="e">
        <f>+J101*Parametri!H99*Parametri!$U99</f>
        <v>#N/A</v>
      </c>
      <c r="W101" s="62" t="e">
        <f>+K101*Parametri!I99*Parametri!$U99</f>
        <v>#N/A</v>
      </c>
      <c r="X101" s="62" t="e">
        <f>+L101*Parametri!J99*Parametri!$U99</f>
        <v>#N/A</v>
      </c>
      <c r="Y101" s="62" t="e">
        <f>+M101*Parametri!K99*Parametri!$U99</f>
        <v>#N/A</v>
      </c>
    </row>
    <row r="102" spans="1:25" ht="16.5" x14ac:dyDescent="0.3">
      <c r="A102" t="e">
        <f t="shared" si="8"/>
        <v>#N/A</v>
      </c>
      <c r="B102" s="61" t="e">
        <f t="shared" si="9"/>
        <v>#N/A</v>
      </c>
      <c r="C102" s="61" t="e">
        <f t="shared" si="10"/>
        <v>#N/A</v>
      </c>
      <c r="D102" s="61" t="e">
        <f t="shared" si="11"/>
        <v>#N/A</v>
      </c>
      <c r="E102" s="61" t="e">
        <f t="shared" si="12"/>
        <v>#N/A</v>
      </c>
      <c r="F102" s="61" t="e">
        <f t="shared" si="13"/>
        <v>#N/A</v>
      </c>
      <c r="G102" s="61" t="e">
        <f t="shared" si="19"/>
        <v>#N/A</v>
      </c>
      <c r="H102" s="62" t="e">
        <f t="shared" si="14"/>
        <v>#N/A</v>
      </c>
      <c r="I102" s="62" t="e">
        <f t="shared" si="15"/>
        <v>#N/A</v>
      </c>
      <c r="J102" s="62" t="e">
        <f t="shared" si="16"/>
        <v>#N/A</v>
      </c>
      <c r="K102" s="62" t="e">
        <f t="shared" si="17"/>
        <v>#N/A</v>
      </c>
      <c r="L102" s="62" t="e">
        <f t="shared" si="18"/>
        <v>#N/A</v>
      </c>
      <c r="M102" s="62" t="e">
        <f t="shared" si="20"/>
        <v>#N/A</v>
      </c>
      <c r="N102" s="61" t="e">
        <f>+B102*Parametri!F100*Parametri!$U100</f>
        <v>#N/A</v>
      </c>
      <c r="O102" s="61" t="e">
        <f>+C102*Parametri!G100*Parametri!$U100</f>
        <v>#N/A</v>
      </c>
      <c r="P102" s="61" t="e">
        <f>+D102*Parametri!H100*Parametri!$U100</f>
        <v>#N/A</v>
      </c>
      <c r="Q102" s="61" t="e">
        <f>+E102*Parametri!I100*Parametri!$U100</f>
        <v>#N/A</v>
      </c>
      <c r="R102" s="61" t="e">
        <f>+F102*Parametri!J100*Parametri!$U100</f>
        <v>#N/A</v>
      </c>
      <c r="S102" s="61" t="e">
        <f>+G102*Parametri!K100*Parametri!$U100</f>
        <v>#N/A</v>
      </c>
      <c r="T102" s="62" t="e">
        <f>+H102*Parametri!F100*Parametri!$U100</f>
        <v>#N/A</v>
      </c>
      <c r="U102" s="62" t="e">
        <f>+I102*Parametri!G100*Parametri!$U100</f>
        <v>#N/A</v>
      </c>
      <c r="V102" s="62" t="e">
        <f>+J102*Parametri!H100*Parametri!$U100</f>
        <v>#N/A</v>
      </c>
      <c r="W102" s="62" t="e">
        <f>+K102*Parametri!I100*Parametri!$U100</f>
        <v>#N/A</v>
      </c>
      <c r="X102" s="62" t="e">
        <f>+L102*Parametri!J100*Parametri!$U100</f>
        <v>#N/A</v>
      </c>
      <c r="Y102" s="62" t="e">
        <f>+M102*Parametri!K100*Parametri!$U100</f>
        <v>#N/A</v>
      </c>
    </row>
    <row r="103" spans="1:25" ht="16.5" x14ac:dyDescent="0.3">
      <c r="A103" t="e">
        <f t="shared" si="8"/>
        <v>#N/A</v>
      </c>
      <c r="B103" s="61" t="e">
        <f t="shared" si="9"/>
        <v>#N/A</v>
      </c>
      <c r="C103" s="61" t="e">
        <f t="shared" si="10"/>
        <v>#N/A</v>
      </c>
      <c r="D103" s="61" t="e">
        <f t="shared" si="11"/>
        <v>#N/A</v>
      </c>
      <c r="E103" s="61" t="e">
        <f t="shared" si="12"/>
        <v>#N/A</v>
      </c>
      <c r="F103" s="61" t="e">
        <f t="shared" si="13"/>
        <v>#N/A</v>
      </c>
      <c r="G103" s="61" t="e">
        <f t="shared" si="19"/>
        <v>#N/A</v>
      </c>
      <c r="H103" s="62" t="e">
        <f t="shared" si="14"/>
        <v>#N/A</v>
      </c>
      <c r="I103" s="62" t="e">
        <f t="shared" si="15"/>
        <v>#N/A</v>
      </c>
      <c r="J103" s="62" t="e">
        <f t="shared" si="16"/>
        <v>#N/A</v>
      </c>
      <c r="K103" s="62" t="e">
        <f t="shared" si="17"/>
        <v>#N/A</v>
      </c>
      <c r="L103" s="62" t="e">
        <f t="shared" si="18"/>
        <v>#N/A</v>
      </c>
      <c r="M103" s="62" t="e">
        <f t="shared" si="20"/>
        <v>#N/A</v>
      </c>
      <c r="N103" s="61" t="e">
        <f>+B103*Parametri!F101*Parametri!$U101</f>
        <v>#N/A</v>
      </c>
      <c r="O103" s="61" t="e">
        <f>+C103*Parametri!G101*Parametri!$U101</f>
        <v>#N/A</v>
      </c>
      <c r="P103" s="61" t="e">
        <f>+D103*Parametri!H101*Parametri!$U101</f>
        <v>#N/A</v>
      </c>
      <c r="Q103" s="61" t="e">
        <f>+E103*Parametri!I101*Parametri!$U101</f>
        <v>#N/A</v>
      </c>
      <c r="R103" s="61" t="e">
        <f>+F103*Parametri!J101*Parametri!$U101</f>
        <v>#N/A</v>
      </c>
      <c r="S103" s="61" t="e">
        <f>+G103*Parametri!K101*Parametri!$U101</f>
        <v>#N/A</v>
      </c>
      <c r="T103" s="62" t="e">
        <f>+H103*Parametri!F101*Parametri!$U101</f>
        <v>#N/A</v>
      </c>
      <c r="U103" s="62" t="e">
        <f>+I103*Parametri!G101*Parametri!$U101</f>
        <v>#N/A</v>
      </c>
      <c r="V103" s="62" t="e">
        <f>+J103*Parametri!H101*Parametri!$U101</f>
        <v>#N/A</v>
      </c>
      <c r="W103" s="62" t="e">
        <f>+K103*Parametri!I101*Parametri!$U101</f>
        <v>#N/A</v>
      </c>
      <c r="X103" s="62" t="e">
        <f>+L103*Parametri!J101*Parametri!$U101</f>
        <v>#N/A</v>
      </c>
      <c r="Y103" s="62" t="e">
        <f>+M103*Parametri!K101*Parametri!$U101</f>
        <v>#N/A</v>
      </c>
    </row>
    <row r="104" spans="1:25" ht="16.5" x14ac:dyDescent="0.3">
      <c r="A104" t="e">
        <f t="shared" si="8"/>
        <v>#N/A</v>
      </c>
      <c r="B104" s="61" t="e">
        <f t="shared" si="9"/>
        <v>#N/A</v>
      </c>
      <c r="C104" s="61" t="e">
        <f t="shared" si="10"/>
        <v>#N/A</v>
      </c>
      <c r="D104" s="61" t="e">
        <f t="shared" si="11"/>
        <v>#N/A</v>
      </c>
      <c r="E104" s="61" t="e">
        <f t="shared" si="12"/>
        <v>#N/A</v>
      </c>
      <c r="F104" s="61" t="e">
        <f t="shared" si="13"/>
        <v>#N/A</v>
      </c>
      <c r="G104" s="61" t="e">
        <f t="shared" si="19"/>
        <v>#N/A</v>
      </c>
      <c r="H104" s="62" t="e">
        <f t="shared" si="14"/>
        <v>#N/A</v>
      </c>
      <c r="I104" s="62" t="e">
        <f t="shared" si="15"/>
        <v>#N/A</v>
      </c>
      <c r="J104" s="62" t="e">
        <f t="shared" si="16"/>
        <v>#N/A</v>
      </c>
      <c r="K104" s="62" t="e">
        <f t="shared" si="17"/>
        <v>#N/A</v>
      </c>
      <c r="L104" s="62" t="e">
        <f t="shared" si="18"/>
        <v>#N/A</v>
      </c>
      <c r="M104" s="62" t="e">
        <f t="shared" si="20"/>
        <v>#N/A</v>
      </c>
      <c r="N104" s="61" t="e">
        <f>+B104*Parametri!F102*Parametri!$U102</f>
        <v>#N/A</v>
      </c>
      <c r="O104" s="61" t="e">
        <f>+C104*Parametri!G102*Parametri!$U102</f>
        <v>#N/A</v>
      </c>
      <c r="P104" s="61" t="e">
        <f>+D104*Parametri!H102*Parametri!$U102</f>
        <v>#N/A</v>
      </c>
      <c r="Q104" s="61" t="e">
        <f>+E104*Parametri!I102*Parametri!$U102</f>
        <v>#N/A</v>
      </c>
      <c r="R104" s="61" t="e">
        <f>+F104*Parametri!J102*Parametri!$U102</f>
        <v>#N/A</v>
      </c>
      <c r="S104" s="61" t="e">
        <f>+G104*Parametri!K102*Parametri!$U102</f>
        <v>#N/A</v>
      </c>
      <c r="T104" s="62" t="e">
        <f>+H104*Parametri!F102*Parametri!$U102</f>
        <v>#N/A</v>
      </c>
      <c r="U104" s="62" t="e">
        <f>+I104*Parametri!G102*Parametri!$U102</f>
        <v>#N/A</v>
      </c>
      <c r="V104" s="62" t="e">
        <f>+J104*Parametri!H102*Parametri!$U102</f>
        <v>#N/A</v>
      </c>
      <c r="W104" s="62" t="e">
        <f>+K104*Parametri!I102*Parametri!$U102</f>
        <v>#N/A</v>
      </c>
      <c r="X104" s="62" t="e">
        <f>+L104*Parametri!J102*Parametri!$U102</f>
        <v>#N/A</v>
      </c>
      <c r="Y104" s="62" t="e">
        <f>+M104*Parametri!K102*Parametri!$U102</f>
        <v>#N/A</v>
      </c>
    </row>
    <row r="105" spans="1:25" ht="16.5" x14ac:dyDescent="0.3">
      <c r="A105" t="e">
        <f t="shared" si="8"/>
        <v>#N/A</v>
      </c>
      <c r="B105" s="61" t="e">
        <f t="shared" si="9"/>
        <v>#N/A</v>
      </c>
      <c r="C105" s="61" t="e">
        <f t="shared" si="10"/>
        <v>#N/A</v>
      </c>
      <c r="D105" s="61" t="e">
        <f t="shared" si="11"/>
        <v>#N/A</v>
      </c>
      <c r="E105" s="61" t="e">
        <f t="shared" si="12"/>
        <v>#N/A</v>
      </c>
      <c r="F105" s="61" t="e">
        <f t="shared" si="13"/>
        <v>#N/A</v>
      </c>
      <c r="G105" s="61" t="e">
        <f t="shared" si="19"/>
        <v>#N/A</v>
      </c>
      <c r="H105" s="62" t="e">
        <f t="shared" si="14"/>
        <v>#N/A</v>
      </c>
      <c r="I105" s="62" t="e">
        <f t="shared" si="15"/>
        <v>#N/A</v>
      </c>
      <c r="J105" s="62" t="e">
        <f t="shared" si="16"/>
        <v>#N/A</v>
      </c>
      <c r="K105" s="62" t="e">
        <f t="shared" si="17"/>
        <v>#N/A</v>
      </c>
      <c r="L105" s="62" t="e">
        <f t="shared" si="18"/>
        <v>#N/A</v>
      </c>
      <c r="M105" s="62" t="e">
        <f t="shared" si="20"/>
        <v>#N/A</v>
      </c>
      <c r="N105" s="61" t="e">
        <f>+B105*Parametri!F103*Parametri!$U103</f>
        <v>#N/A</v>
      </c>
      <c r="O105" s="61" t="e">
        <f>+C105*Parametri!G103*Parametri!$U103</f>
        <v>#N/A</v>
      </c>
      <c r="P105" s="61" t="e">
        <f>+D105*Parametri!H103*Parametri!$U103</f>
        <v>#N/A</v>
      </c>
      <c r="Q105" s="61" t="e">
        <f>+E105*Parametri!I103*Parametri!$U103</f>
        <v>#N/A</v>
      </c>
      <c r="R105" s="61" t="e">
        <f>+F105*Parametri!J103*Parametri!$U103</f>
        <v>#N/A</v>
      </c>
      <c r="S105" s="61" t="e">
        <f>+G105*Parametri!K103*Parametri!$U103</f>
        <v>#N/A</v>
      </c>
      <c r="T105" s="62" t="e">
        <f>+H105*Parametri!F103*Parametri!$U103</f>
        <v>#N/A</v>
      </c>
      <c r="U105" s="62" t="e">
        <f>+I105*Parametri!G103*Parametri!$U103</f>
        <v>#N/A</v>
      </c>
      <c r="V105" s="62" t="e">
        <f>+J105*Parametri!H103*Parametri!$U103</f>
        <v>#N/A</v>
      </c>
      <c r="W105" s="62" t="e">
        <f>+K105*Parametri!I103*Parametri!$U103</f>
        <v>#N/A</v>
      </c>
      <c r="X105" s="62" t="e">
        <f>+L105*Parametri!J103*Parametri!$U103</f>
        <v>#N/A</v>
      </c>
      <c r="Y105" s="62" t="e">
        <f>+M105*Parametri!K103*Parametri!$U103</f>
        <v>#N/A</v>
      </c>
    </row>
    <row r="108" spans="1:25" ht="16.5" x14ac:dyDescent="0.3">
      <c r="A108" t="s">
        <v>172</v>
      </c>
      <c r="B108" s="31">
        <f>+B50</f>
        <v>0</v>
      </c>
      <c r="C108" s="31">
        <f t="shared" ref="C108:L108" si="21">+C50</f>
        <v>0</v>
      </c>
      <c r="D108" s="31">
        <f t="shared" si="21"/>
        <v>0</v>
      </c>
      <c r="E108" s="31">
        <f t="shared" si="21"/>
        <v>0</v>
      </c>
      <c r="F108" s="31">
        <f t="shared" si="21"/>
        <v>0</v>
      </c>
      <c r="G108" s="31"/>
      <c r="H108" s="31">
        <f t="shared" si="21"/>
        <v>0.04</v>
      </c>
      <c r="I108" s="31">
        <f t="shared" si="21"/>
        <v>0.04</v>
      </c>
      <c r="J108" s="31">
        <f t="shared" si="21"/>
        <v>0.04</v>
      </c>
      <c r="K108" s="31">
        <f t="shared" si="21"/>
        <v>0.04</v>
      </c>
      <c r="L108" s="31">
        <f t="shared" si="21"/>
        <v>0.04</v>
      </c>
      <c r="M108" s="31"/>
      <c r="N108" s="65" t="e">
        <f>SUM(N110:N163)</f>
        <v>#N/A</v>
      </c>
      <c r="O108" s="65" t="e">
        <f t="shared" ref="O108:Q108" si="22">SUM(O110:O163)</f>
        <v>#N/A</v>
      </c>
      <c r="P108" s="65" t="e">
        <f t="shared" si="22"/>
        <v>#N/A</v>
      </c>
      <c r="Q108" s="65" t="e">
        <f t="shared" si="22"/>
        <v>#N/A</v>
      </c>
      <c r="R108" s="65" t="e">
        <f>SUM(R110:S163)</f>
        <v>#N/A</v>
      </c>
      <c r="T108" s="65" t="e">
        <f>SUM(T110:T163)</f>
        <v>#N/A</v>
      </c>
      <c r="U108" s="65" t="e">
        <f t="shared" ref="U108:W108" si="23">SUM(U110:U163)</f>
        <v>#N/A</v>
      </c>
      <c r="V108" s="65" t="e">
        <f t="shared" si="23"/>
        <v>#N/A</v>
      </c>
      <c r="W108" s="65" t="e">
        <f t="shared" si="23"/>
        <v>#N/A</v>
      </c>
      <c r="X108" s="65" t="e">
        <f>SUM(X110:Y163)</f>
        <v>#N/A</v>
      </c>
    </row>
    <row r="109" spans="1:25" s="4" customFormat="1" ht="14.25" x14ac:dyDescent="0.2">
      <c r="B109" s="63" t="str">
        <f>+B51</f>
        <v>Vitalizia</v>
      </c>
      <c r="C109" s="63" t="str">
        <f t="shared" ref="C109:M109" si="24">+C51</f>
        <v>Reversibile 100% su donna nata nello stesso anno</v>
      </c>
      <c r="D109" s="63" t="str">
        <f t="shared" si="24"/>
        <v>Certa 5 anni</v>
      </c>
      <c r="E109" s="63" t="str">
        <f t="shared" si="24"/>
        <v>Certa 10 anni</v>
      </c>
      <c r="F109" s="63" t="str">
        <f t="shared" si="24"/>
        <v>Controassicurata</v>
      </c>
      <c r="G109" s="63" t="str">
        <f t="shared" si="24"/>
        <v>Residuo</v>
      </c>
      <c r="H109" s="64" t="str">
        <f t="shared" si="24"/>
        <v>Vitalizia</v>
      </c>
      <c r="I109" s="64" t="str">
        <f t="shared" si="24"/>
        <v>Reversibile 100% su donna nata nello stesso anno</v>
      </c>
      <c r="J109" s="64" t="str">
        <f t="shared" si="24"/>
        <v>Certa 5 anni</v>
      </c>
      <c r="K109" s="64" t="str">
        <f t="shared" si="24"/>
        <v>Certa 10 anni</v>
      </c>
      <c r="L109" s="64" t="str">
        <f t="shared" si="24"/>
        <v>Controassicurata</v>
      </c>
      <c r="M109" s="64" t="str">
        <f t="shared" si="24"/>
        <v>Residuo</v>
      </c>
      <c r="N109" s="4" t="str">
        <f>+B109</f>
        <v>Vitalizia</v>
      </c>
      <c r="O109" s="4" t="str">
        <f t="shared" ref="O109:R109" si="25">+C109</f>
        <v>Reversibile 100% su donna nata nello stesso anno</v>
      </c>
      <c r="P109" s="4" t="str">
        <f t="shared" si="25"/>
        <v>Certa 5 anni</v>
      </c>
      <c r="Q109" s="4" t="str">
        <f t="shared" si="25"/>
        <v>Certa 10 anni</v>
      </c>
      <c r="R109" s="4" t="str">
        <f t="shared" si="25"/>
        <v>Controassicurata</v>
      </c>
      <c r="S109" s="4" t="str">
        <f>+G109</f>
        <v>Residuo</v>
      </c>
      <c r="T109" s="4" t="str">
        <f>+H109</f>
        <v>Vitalizia</v>
      </c>
      <c r="U109" s="4" t="str">
        <f t="shared" ref="U109:Y109" si="26">+I109</f>
        <v>Reversibile 100% su donna nata nello stesso anno</v>
      </c>
      <c r="V109" s="4" t="str">
        <f t="shared" si="26"/>
        <v>Certa 5 anni</v>
      </c>
      <c r="W109" s="4" t="str">
        <f t="shared" si="26"/>
        <v>Certa 10 anni</v>
      </c>
      <c r="X109" s="4" t="str">
        <f t="shared" si="26"/>
        <v>Controassicurata</v>
      </c>
      <c r="Y109" s="4" t="str">
        <f t="shared" si="26"/>
        <v>Residuo</v>
      </c>
    </row>
    <row r="110" spans="1:25" ht="16.5" x14ac:dyDescent="0.3">
      <c r="A110" t="e">
        <f>LOOKUP(B41,'Sezione 2a Info offerta'!E37:E48,'Sezione 2a Info offerta'!G37:G48)+67</f>
        <v>#N/A</v>
      </c>
      <c r="B110" s="61" t="e">
        <f>LOOKUP($A$110,'Sezione 2b Coefficienti'!$B$45:$B$75,'Sezione 2b Coefficienti'!C45:C75)</f>
        <v>#N/A</v>
      </c>
      <c r="C110" s="61" t="e">
        <f>LOOKUP($A$110,'Sezione 2b Coefficienti'!$B$45:$B$75,'Sezione 2b Coefficienti'!D45:D75)</f>
        <v>#N/A</v>
      </c>
      <c r="D110" s="61" t="e">
        <f>LOOKUP($A$110,'Sezione 2b Coefficienti'!$B$45:$B$75,'Sezione 2b Coefficienti'!E45:E75)</f>
        <v>#N/A</v>
      </c>
      <c r="E110" s="61" t="e">
        <f>LOOKUP($A$110,'Sezione 2b Coefficienti'!$B$45:$B$75,'Sezione 2b Coefficienti'!F45:F75)</f>
        <v>#N/A</v>
      </c>
      <c r="F110" s="61" t="e">
        <f>LOOKUP($A$110,'Sezione 2b Coefficienti'!$B$45:$B$75,'Sezione 2b Coefficienti'!G45:G75)</f>
        <v>#N/A</v>
      </c>
      <c r="G110" s="61">
        <v>1</v>
      </c>
      <c r="H110" s="62" t="e">
        <f>+B110</f>
        <v>#N/A</v>
      </c>
      <c r="I110" s="62" t="e">
        <f t="shared" ref="I110:L110" si="27">+C110</f>
        <v>#N/A</v>
      </c>
      <c r="J110" s="62" t="e">
        <f t="shared" si="27"/>
        <v>#N/A</v>
      </c>
      <c r="K110" s="62" t="e">
        <f t="shared" si="27"/>
        <v>#N/A</v>
      </c>
      <c r="L110" s="62" t="e">
        <f t="shared" si="27"/>
        <v>#N/A</v>
      </c>
      <c r="M110" s="62">
        <v>1</v>
      </c>
      <c r="N110" s="61" t="e">
        <f>+B110*Parametri!N50*Parametri!$U50</f>
        <v>#N/A</v>
      </c>
      <c r="O110" s="61" t="e">
        <f>+C110*Parametri!O50*Parametri!$U50</f>
        <v>#N/A</v>
      </c>
      <c r="P110" s="61" t="e">
        <f>+D110*Parametri!P50*Parametri!$U50</f>
        <v>#N/A</v>
      </c>
      <c r="Q110" s="61" t="e">
        <f>+E110*Parametri!Q50*Parametri!$U50</f>
        <v>#N/A</v>
      </c>
      <c r="R110" s="61" t="e">
        <f>+F110*Parametri!R50*Parametri!$U50</f>
        <v>#N/A</v>
      </c>
      <c r="S110" s="61" t="e">
        <f>+G110*Parametri!S50*Parametri!$U50</f>
        <v>#N/A</v>
      </c>
      <c r="T110" s="62" t="e">
        <f>+H110*Parametri!N50*Parametri!$U50</f>
        <v>#N/A</v>
      </c>
      <c r="U110" s="62" t="e">
        <f>+I110*Parametri!O50*Parametri!$U50</f>
        <v>#N/A</v>
      </c>
      <c r="V110" s="62" t="e">
        <f>+J110*Parametri!P50*Parametri!$U50</f>
        <v>#N/A</v>
      </c>
      <c r="W110" s="62" t="e">
        <f>+K110*Parametri!Q50*Parametri!$U50</f>
        <v>#N/A</v>
      </c>
      <c r="X110" s="62" t="e">
        <f>+L110*Parametri!R50*Parametri!$U50</f>
        <v>#N/A</v>
      </c>
      <c r="Y110" s="62" t="e">
        <f>+M110*Parametri!S50*Parametri!$U50</f>
        <v>#N/A</v>
      </c>
    </row>
    <row r="111" spans="1:25" ht="16.5" x14ac:dyDescent="0.3">
      <c r="A111" t="e">
        <f>+A110+1</f>
        <v>#N/A</v>
      </c>
      <c r="B111" s="61" t="e">
        <f>B110*(1+B$50)</f>
        <v>#N/A</v>
      </c>
      <c r="C111" s="61" t="e">
        <f t="shared" ref="C111:F111" si="28">C110*(1+C$50)</f>
        <v>#N/A</v>
      </c>
      <c r="D111" s="61" t="e">
        <f t="shared" si="28"/>
        <v>#N/A</v>
      </c>
      <c r="E111" s="61" t="e">
        <f t="shared" si="28"/>
        <v>#N/A</v>
      </c>
      <c r="F111" s="61" t="e">
        <f t="shared" si="28"/>
        <v>#N/A</v>
      </c>
      <c r="G111" s="61" t="e">
        <f>MAX(0,G110-F110)</f>
        <v>#N/A</v>
      </c>
      <c r="H111" s="62" t="e">
        <f>H110*(1+H$50)</f>
        <v>#N/A</v>
      </c>
      <c r="I111" s="62" t="e">
        <f t="shared" ref="I111" si="29">I110*(1+I$50)</f>
        <v>#N/A</v>
      </c>
      <c r="J111" s="62" t="e">
        <f t="shared" ref="J111" si="30">J110*(1+J$50)</f>
        <v>#N/A</v>
      </c>
      <c r="K111" s="62" t="e">
        <f t="shared" ref="K111" si="31">K110*(1+K$50)</f>
        <v>#N/A</v>
      </c>
      <c r="L111" s="62" t="e">
        <f t="shared" ref="L111" si="32">L110*(1+L$50)</f>
        <v>#N/A</v>
      </c>
      <c r="M111" s="62" t="e">
        <f>MAX(0,M110-L110)</f>
        <v>#N/A</v>
      </c>
      <c r="N111" s="61" t="e">
        <f>+B111*Parametri!N51*Parametri!$U51</f>
        <v>#N/A</v>
      </c>
      <c r="O111" s="61" t="e">
        <f>+C111*Parametri!O51*Parametri!$U51</f>
        <v>#N/A</v>
      </c>
      <c r="P111" s="61" t="e">
        <f>+D111*Parametri!P51*Parametri!$U51</f>
        <v>#N/A</v>
      </c>
      <c r="Q111" s="61" t="e">
        <f>+E111*Parametri!Q51*Parametri!$U51</f>
        <v>#N/A</v>
      </c>
      <c r="R111" s="61" t="e">
        <f>+F111*Parametri!R51*Parametri!$U51</f>
        <v>#N/A</v>
      </c>
      <c r="S111" s="61" t="e">
        <f>+G111*Parametri!S51*Parametri!$U51</f>
        <v>#N/A</v>
      </c>
      <c r="T111" s="62" t="e">
        <f>+H111*Parametri!N51*Parametri!$U51</f>
        <v>#N/A</v>
      </c>
      <c r="U111" s="62" t="e">
        <f>+I111*Parametri!O51*Parametri!$U51</f>
        <v>#N/A</v>
      </c>
      <c r="V111" s="62" t="e">
        <f>+J111*Parametri!P51*Parametri!$U51</f>
        <v>#N/A</v>
      </c>
      <c r="W111" s="62" t="e">
        <f>+K111*Parametri!Q51*Parametri!$U51</f>
        <v>#N/A</v>
      </c>
      <c r="X111" s="62" t="e">
        <f>+L111*Parametri!R51*Parametri!$U51</f>
        <v>#N/A</v>
      </c>
      <c r="Y111" s="62" t="e">
        <f>+M111*Parametri!S51*Parametri!$U51</f>
        <v>#N/A</v>
      </c>
    </row>
    <row r="112" spans="1:25" ht="16.5" x14ac:dyDescent="0.3">
      <c r="A112" t="e">
        <f t="shared" ref="A112:A163" si="33">+A111+1</f>
        <v>#N/A</v>
      </c>
      <c r="B112" s="61" t="e">
        <f t="shared" ref="B112:B163" si="34">B111*(1+B$50)</f>
        <v>#N/A</v>
      </c>
      <c r="C112" s="61" t="e">
        <f t="shared" ref="C112:C163" si="35">C111*(1+C$50)</f>
        <v>#N/A</v>
      </c>
      <c r="D112" s="61" t="e">
        <f t="shared" ref="D112:D163" si="36">D111*(1+D$50)</f>
        <v>#N/A</v>
      </c>
      <c r="E112" s="61" t="e">
        <f t="shared" ref="E112:E163" si="37">E111*(1+E$50)</f>
        <v>#N/A</v>
      </c>
      <c r="F112" s="61" t="e">
        <f t="shared" ref="F112:F163" si="38">F111*(1+F$50)</f>
        <v>#N/A</v>
      </c>
      <c r="G112" s="61" t="e">
        <f t="shared" ref="G112:G163" si="39">MAX(0,G111-F111)</f>
        <v>#N/A</v>
      </c>
      <c r="H112" s="62" t="e">
        <f t="shared" ref="H112:H163" si="40">H111*(1+H$50)</f>
        <v>#N/A</v>
      </c>
      <c r="I112" s="62" t="e">
        <f t="shared" ref="I112:I163" si="41">I111*(1+I$50)</f>
        <v>#N/A</v>
      </c>
      <c r="J112" s="62" t="e">
        <f t="shared" ref="J112:J163" si="42">J111*(1+J$50)</f>
        <v>#N/A</v>
      </c>
      <c r="K112" s="62" t="e">
        <f t="shared" ref="K112:K163" si="43">K111*(1+K$50)</f>
        <v>#N/A</v>
      </c>
      <c r="L112" s="62" t="e">
        <f t="shared" ref="L112:L163" si="44">L111*(1+L$50)</f>
        <v>#N/A</v>
      </c>
      <c r="M112" s="62" t="e">
        <f t="shared" ref="M112:M163" si="45">MAX(0,M111-L111)</f>
        <v>#N/A</v>
      </c>
      <c r="N112" s="61" t="e">
        <f>+B112*Parametri!N52*Parametri!$U52</f>
        <v>#N/A</v>
      </c>
      <c r="O112" s="61" t="e">
        <f>+C112*Parametri!O52*Parametri!$U52</f>
        <v>#N/A</v>
      </c>
      <c r="P112" s="61" t="e">
        <f>+D112*Parametri!P52*Parametri!$U52</f>
        <v>#N/A</v>
      </c>
      <c r="Q112" s="61" t="e">
        <f>+E112*Parametri!Q52*Parametri!$U52</f>
        <v>#N/A</v>
      </c>
      <c r="R112" s="61" t="e">
        <f>+F112*Parametri!R52*Parametri!$U52</f>
        <v>#N/A</v>
      </c>
      <c r="S112" s="61" t="e">
        <f>+G112*Parametri!S52*Parametri!$U52</f>
        <v>#N/A</v>
      </c>
      <c r="T112" s="62" t="e">
        <f>+H112*Parametri!N52*Parametri!$U52</f>
        <v>#N/A</v>
      </c>
      <c r="U112" s="62" t="e">
        <f>+I112*Parametri!O52*Parametri!$U52</f>
        <v>#N/A</v>
      </c>
      <c r="V112" s="62" t="e">
        <f>+J112*Parametri!P52*Parametri!$U52</f>
        <v>#N/A</v>
      </c>
      <c r="W112" s="62" t="e">
        <f>+K112*Parametri!Q52*Parametri!$U52</f>
        <v>#N/A</v>
      </c>
      <c r="X112" s="62" t="e">
        <f>+L112*Parametri!R52*Parametri!$U52</f>
        <v>#N/A</v>
      </c>
      <c r="Y112" s="62" t="e">
        <f>+M112*Parametri!S52*Parametri!$U52</f>
        <v>#N/A</v>
      </c>
    </row>
    <row r="113" spans="1:25" ht="16.5" x14ac:dyDescent="0.3">
      <c r="A113" t="e">
        <f t="shared" si="33"/>
        <v>#N/A</v>
      </c>
      <c r="B113" s="61" t="e">
        <f t="shared" si="34"/>
        <v>#N/A</v>
      </c>
      <c r="C113" s="61" t="e">
        <f t="shared" si="35"/>
        <v>#N/A</v>
      </c>
      <c r="D113" s="61" t="e">
        <f t="shared" si="36"/>
        <v>#N/A</v>
      </c>
      <c r="E113" s="61" t="e">
        <f t="shared" si="37"/>
        <v>#N/A</v>
      </c>
      <c r="F113" s="61" t="e">
        <f t="shared" si="38"/>
        <v>#N/A</v>
      </c>
      <c r="G113" s="61" t="e">
        <f t="shared" si="39"/>
        <v>#N/A</v>
      </c>
      <c r="H113" s="62" t="e">
        <f t="shared" si="40"/>
        <v>#N/A</v>
      </c>
      <c r="I113" s="62" t="e">
        <f t="shared" si="41"/>
        <v>#N/A</v>
      </c>
      <c r="J113" s="62" t="e">
        <f t="shared" si="42"/>
        <v>#N/A</v>
      </c>
      <c r="K113" s="62" t="e">
        <f t="shared" si="43"/>
        <v>#N/A</v>
      </c>
      <c r="L113" s="62" t="e">
        <f t="shared" si="44"/>
        <v>#N/A</v>
      </c>
      <c r="M113" s="62" t="e">
        <f t="shared" si="45"/>
        <v>#N/A</v>
      </c>
      <c r="N113" s="61" t="e">
        <f>+B113*Parametri!N53*Parametri!$U53</f>
        <v>#N/A</v>
      </c>
      <c r="O113" s="61" t="e">
        <f>+C113*Parametri!O53*Parametri!$U53</f>
        <v>#N/A</v>
      </c>
      <c r="P113" s="61" t="e">
        <f>+D113*Parametri!P53*Parametri!$U53</f>
        <v>#N/A</v>
      </c>
      <c r="Q113" s="61" t="e">
        <f>+E113*Parametri!Q53*Parametri!$U53</f>
        <v>#N/A</v>
      </c>
      <c r="R113" s="61" t="e">
        <f>+F113*Parametri!R53*Parametri!$U53</f>
        <v>#N/A</v>
      </c>
      <c r="S113" s="61" t="e">
        <f>+G113*Parametri!S53*Parametri!$U53</f>
        <v>#N/A</v>
      </c>
      <c r="T113" s="62" t="e">
        <f>+H113*Parametri!N53*Parametri!$U53</f>
        <v>#N/A</v>
      </c>
      <c r="U113" s="62" t="e">
        <f>+I113*Parametri!O53*Parametri!$U53</f>
        <v>#N/A</v>
      </c>
      <c r="V113" s="62" t="e">
        <f>+J113*Parametri!P53*Parametri!$U53</f>
        <v>#N/A</v>
      </c>
      <c r="W113" s="62" t="e">
        <f>+K113*Parametri!Q53*Parametri!$U53</f>
        <v>#N/A</v>
      </c>
      <c r="X113" s="62" t="e">
        <f>+L113*Parametri!R53*Parametri!$U53</f>
        <v>#N/A</v>
      </c>
      <c r="Y113" s="62" t="e">
        <f>+M113*Parametri!S53*Parametri!$U53</f>
        <v>#N/A</v>
      </c>
    </row>
    <row r="114" spans="1:25" ht="16.5" x14ac:dyDescent="0.3">
      <c r="A114" t="e">
        <f t="shared" si="33"/>
        <v>#N/A</v>
      </c>
      <c r="B114" s="61" t="e">
        <f t="shared" si="34"/>
        <v>#N/A</v>
      </c>
      <c r="C114" s="61" t="e">
        <f t="shared" si="35"/>
        <v>#N/A</v>
      </c>
      <c r="D114" s="61" t="e">
        <f t="shared" si="36"/>
        <v>#N/A</v>
      </c>
      <c r="E114" s="61" t="e">
        <f t="shared" si="37"/>
        <v>#N/A</v>
      </c>
      <c r="F114" s="61" t="e">
        <f t="shared" si="38"/>
        <v>#N/A</v>
      </c>
      <c r="G114" s="61" t="e">
        <f t="shared" si="39"/>
        <v>#N/A</v>
      </c>
      <c r="H114" s="62" t="e">
        <f t="shared" si="40"/>
        <v>#N/A</v>
      </c>
      <c r="I114" s="62" t="e">
        <f t="shared" si="41"/>
        <v>#N/A</v>
      </c>
      <c r="J114" s="62" t="e">
        <f t="shared" si="42"/>
        <v>#N/A</v>
      </c>
      <c r="K114" s="62" t="e">
        <f t="shared" si="43"/>
        <v>#N/A</v>
      </c>
      <c r="L114" s="62" t="e">
        <f t="shared" si="44"/>
        <v>#N/A</v>
      </c>
      <c r="M114" s="62" t="e">
        <f t="shared" si="45"/>
        <v>#N/A</v>
      </c>
      <c r="N114" s="61" t="e">
        <f>+B114*Parametri!N54*Parametri!$U54</f>
        <v>#N/A</v>
      </c>
      <c r="O114" s="61" t="e">
        <f>+C114*Parametri!O54*Parametri!$U54</f>
        <v>#N/A</v>
      </c>
      <c r="P114" s="61" t="e">
        <f>+D114*Parametri!P54*Parametri!$U54</f>
        <v>#N/A</v>
      </c>
      <c r="Q114" s="61" t="e">
        <f>+E114*Parametri!Q54*Parametri!$U54</f>
        <v>#N/A</v>
      </c>
      <c r="R114" s="61" t="e">
        <f>+F114*Parametri!R54*Parametri!$U54</f>
        <v>#N/A</v>
      </c>
      <c r="S114" s="61" t="e">
        <f>+G114*Parametri!S54*Parametri!$U54</f>
        <v>#N/A</v>
      </c>
      <c r="T114" s="62" t="e">
        <f>+H114*Parametri!N54*Parametri!$U54</f>
        <v>#N/A</v>
      </c>
      <c r="U114" s="62" t="e">
        <f>+I114*Parametri!O54*Parametri!$U54</f>
        <v>#N/A</v>
      </c>
      <c r="V114" s="62" t="e">
        <f>+J114*Parametri!P54*Parametri!$U54</f>
        <v>#N/A</v>
      </c>
      <c r="W114" s="62" t="e">
        <f>+K114*Parametri!Q54*Parametri!$U54</f>
        <v>#N/A</v>
      </c>
      <c r="X114" s="62" t="e">
        <f>+L114*Parametri!R54*Parametri!$U54</f>
        <v>#N/A</v>
      </c>
      <c r="Y114" s="62" t="e">
        <f>+M114*Parametri!S54*Parametri!$U54</f>
        <v>#N/A</v>
      </c>
    </row>
    <row r="115" spans="1:25" ht="16.5" x14ac:dyDescent="0.3">
      <c r="A115" t="e">
        <f t="shared" si="33"/>
        <v>#N/A</v>
      </c>
      <c r="B115" s="61" t="e">
        <f t="shared" si="34"/>
        <v>#N/A</v>
      </c>
      <c r="C115" s="61" t="e">
        <f t="shared" si="35"/>
        <v>#N/A</v>
      </c>
      <c r="D115" s="61" t="e">
        <f t="shared" si="36"/>
        <v>#N/A</v>
      </c>
      <c r="E115" s="61" t="e">
        <f t="shared" si="37"/>
        <v>#N/A</v>
      </c>
      <c r="F115" s="61" t="e">
        <f t="shared" si="38"/>
        <v>#N/A</v>
      </c>
      <c r="G115" s="61" t="e">
        <f t="shared" si="39"/>
        <v>#N/A</v>
      </c>
      <c r="H115" s="62" t="e">
        <f t="shared" si="40"/>
        <v>#N/A</v>
      </c>
      <c r="I115" s="62" t="e">
        <f t="shared" si="41"/>
        <v>#N/A</v>
      </c>
      <c r="J115" s="62" t="e">
        <f t="shared" si="42"/>
        <v>#N/A</v>
      </c>
      <c r="K115" s="62" t="e">
        <f t="shared" si="43"/>
        <v>#N/A</v>
      </c>
      <c r="L115" s="62" t="e">
        <f t="shared" si="44"/>
        <v>#N/A</v>
      </c>
      <c r="M115" s="62" t="e">
        <f t="shared" si="45"/>
        <v>#N/A</v>
      </c>
      <c r="N115" s="61" t="e">
        <f>+B115*Parametri!N55*Parametri!$U55</f>
        <v>#N/A</v>
      </c>
      <c r="O115" s="61" t="e">
        <f>+C115*Parametri!O55*Parametri!$U55</f>
        <v>#N/A</v>
      </c>
      <c r="P115" s="61" t="e">
        <f>+D115*Parametri!P55*Parametri!$U55</f>
        <v>#N/A</v>
      </c>
      <c r="Q115" s="61" t="e">
        <f>+E115*Parametri!Q55*Parametri!$U55</f>
        <v>#N/A</v>
      </c>
      <c r="R115" s="61" t="e">
        <f>+F115*Parametri!R55*Parametri!$U55</f>
        <v>#N/A</v>
      </c>
      <c r="S115" s="61" t="e">
        <f>+G115*Parametri!S55*Parametri!$U55</f>
        <v>#N/A</v>
      </c>
      <c r="T115" s="62" t="e">
        <f>+H115*Parametri!N55*Parametri!$U55</f>
        <v>#N/A</v>
      </c>
      <c r="U115" s="62" t="e">
        <f>+I115*Parametri!O55*Parametri!$U55</f>
        <v>#N/A</v>
      </c>
      <c r="V115" s="62" t="e">
        <f>+J115*Parametri!P55*Parametri!$U55</f>
        <v>#N/A</v>
      </c>
      <c r="W115" s="62" t="e">
        <f>+K115*Parametri!Q55*Parametri!$U55</f>
        <v>#N/A</v>
      </c>
      <c r="X115" s="62" t="e">
        <f>+L115*Parametri!R55*Parametri!$U55</f>
        <v>#N/A</v>
      </c>
      <c r="Y115" s="62" t="e">
        <f>+M115*Parametri!S55*Parametri!$U55</f>
        <v>#N/A</v>
      </c>
    </row>
    <row r="116" spans="1:25" ht="16.5" x14ac:dyDescent="0.3">
      <c r="A116" t="e">
        <f t="shared" si="33"/>
        <v>#N/A</v>
      </c>
      <c r="B116" s="61" t="e">
        <f t="shared" si="34"/>
        <v>#N/A</v>
      </c>
      <c r="C116" s="61" t="e">
        <f t="shared" si="35"/>
        <v>#N/A</v>
      </c>
      <c r="D116" s="61" t="e">
        <f t="shared" si="36"/>
        <v>#N/A</v>
      </c>
      <c r="E116" s="61" t="e">
        <f t="shared" si="37"/>
        <v>#N/A</v>
      </c>
      <c r="F116" s="61" t="e">
        <f t="shared" si="38"/>
        <v>#N/A</v>
      </c>
      <c r="G116" s="61" t="e">
        <f t="shared" si="39"/>
        <v>#N/A</v>
      </c>
      <c r="H116" s="62" t="e">
        <f t="shared" si="40"/>
        <v>#N/A</v>
      </c>
      <c r="I116" s="62" t="e">
        <f t="shared" si="41"/>
        <v>#N/A</v>
      </c>
      <c r="J116" s="62" t="e">
        <f t="shared" si="42"/>
        <v>#N/A</v>
      </c>
      <c r="K116" s="62" t="e">
        <f t="shared" si="43"/>
        <v>#N/A</v>
      </c>
      <c r="L116" s="62" t="e">
        <f t="shared" si="44"/>
        <v>#N/A</v>
      </c>
      <c r="M116" s="62" t="e">
        <f t="shared" si="45"/>
        <v>#N/A</v>
      </c>
      <c r="N116" s="61" t="e">
        <f>+B116*Parametri!N56*Parametri!$U56</f>
        <v>#N/A</v>
      </c>
      <c r="O116" s="61" t="e">
        <f>+C116*Parametri!O56*Parametri!$U56</f>
        <v>#N/A</v>
      </c>
      <c r="P116" s="61" t="e">
        <f>+D116*Parametri!P56*Parametri!$U56</f>
        <v>#N/A</v>
      </c>
      <c r="Q116" s="61" t="e">
        <f>+E116*Parametri!Q56*Parametri!$U56</f>
        <v>#N/A</v>
      </c>
      <c r="R116" s="61" t="e">
        <f>+F116*Parametri!R56*Parametri!$U56</f>
        <v>#N/A</v>
      </c>
      <c r="S116" s="61" t="e">
        <f>+G116*Parametri!S56*Parametri!$U56</f>
        <v>#N/A</v>
      </c>
      <c r="T116" s="62" t="e">
        <f>+H116*Parametri!N56*Parametri!$U56</f>
        <v>#N/A</v>
      </c>
      <c r="U116" s="62" t="e">
        <f>+I116*Parametri!O56*Parametri!$U56</f>
        <v>#N/A</v>
      </c>
      <c r="V116" s="62" t="e">
        <f>+J116*Parametri!P56*Parametri!$U56</f>
        <v>#N/A</v>
      </c>
      <c r="W116" s="62" t="e">
        <f>+K116*Parametri!Q56*Parametri!$U56</f>
        <v>#N/A</v>
      </c>
      <c r="X116" s="62" t="e">
        <f>+L116*Parametri!R56*Parametri!$U56</f>
        <v>#N/A</v>
      </c>
      <c r="Y116" s="62" t="e">
        <f>+M116*Parametri!S56*Parametri!$U56</f>
        <v>#N/A</v>
      </c>
    </row>
    <row r="117" spans="1:25" ht="16.5" x14ac:dyDescent="0.3">
      <c r="A117" t="e">
        <f t="shared" si="33"/>
        <v>#N/A</v>
      </c>
      <c r="B117" s="61" t="e">
        <f t="shared" si="34"/>
        <v>#N/A</v>
      </c>
      <c r="C117" s="61" t="e">
        <f t="shared" si="35"/>
        <v>#N/A</v>
      </c>
      <c r="D117" s="61" t="e">
        <f t="shared" si="36"/>
        <v>#N/A</v>
      </c>
      <c r="E117" s="61" t="e">
        <f t="shared" si="37"/>
        <v>#N/A</v>
      </c>
      <c r="F117" s="61" t="e">
        <f t="shared" si="38"/>
        <v>#N/A</v>
      </c>
      <c r="G117" s="61" t="e">
        <f t="shared" si="39"/>
        <v>#N/A</v>
      </c>
      <c r="H117" s="62" t="e">
        <f t="shared" si="40"/>
        <v>#N/A</v>
      </c>
      <c r="I117" s="62" t="e">
        <f t="shared" si="41"/>
        <v>#N/A</v>
      </c>
      <c r="J117" s="62" t="e">
        <f t="shared" si="42"/>
        <v>#N/A</v>
      </c>
      <c r="K117" s="62" t="e">
        <f t="shared" si="43"/>
        <v>#N/A</v>
      </c>
      <c r="L117" s="62" t="e">
        <f t="shared" si="44"/>
        <v>#N/A</v>
      </c>
      <c r="M117" s="62" t="e">
        <f t="shared" si="45"/>
        <v>#N/A</v>
      </c>
      <c r="N117" s="61" t="e">
        <f>+B117*Parametri!N57*Parametri!$U57</f>
        <v>#N/A</v>
      </c>
      <c r="O117" s="61" t="e">
        <f>+C117*Parametri!O57*Parametri!$U57</f>
        <v>#N/A</v>
      </c>
      <c r="P117" s="61" t="e">
        <f>+D117*Parametri!P57*Parametri!$U57</f>
        <v>#N/A</v>
      </c>
      <c r="Q117" s="61" t="e">
        <f>+E117*Parametri!Q57*Parametri!$U57</f>
        <v>#N/A</v>
      </c>
      <c r="R117" s="61" t="e">
        <f>+F117*Parametri!R57*Parametri!$U57</f>
        <v>#N/A</v>
      </c>
      <c r="S117" s="61" t="e">
        <f>+G117*Parametri!S57*Parametri!$U57</f>
        <v>#N/A</v>
      </c>
      <c r="T117" s="62" t="e">
        <f>+H117*Parametri!N57*Parametri!$U57</f>
        <v>#N/A</v>
      </c>
      <c r="U117" s="62" t="e">
        <f>+I117*Parametri!O57*Parametri!$U57</f>
        <v>#N/A</v>
      </c>
      <c r="V117" s="62" t="e">
        <f>+J117*Parametri!P57*Parametri!$U57</f>
        <v>#N/A</v>
      </c>
      <c r="W117" s="62" t="e">
        <f>+K117*Parametri!Q57*Parametri!$U57</f>
        <v>#N/A</v>
      </c>
      <c r="X117" s="62" t="e">
        <f>+L117*Parametri!R57*Parametri!$U57</f>
        <v>#N/A</v>
      </c>
      <c r="Y117" s="62" t="e">
        <f>+M117*Parametri!S57*Parametri!$U57</f>
        <v>#N/A</v>
      </c>
    </row>
    <row r="118" spans="1:25" ht="16.5" x14ac:dyDescent="0.3">
      <c r="A118" t="e">
        <f t="shared" si="33"/>
        <v>#N/A</v>
      </c>
      <c r="B118" s="61" t="e">
        <f t="shared" si="34"/>
        <v>#N/A</v>
      </c>
      <c r="C118" s="61" t="e">
        <f t="shared" si="35"/>
        <v>#N/A</v>
      </c>
      <c r="D118" s="61" t="e">
        <f t="shared" si="36"/>
        <v>#N/A</v>
      </c>
      <c r="E118" s="61" t="e">
        <f t="shared" si="37"/>
        <v>#N/A</v>
      </c>
      <c r="F118" s="61" t="e">
        <f t="shared" si="38"/>
        <v>#N/A</v>
      </c>
      <c r="G118" s="61" t="e">
        <f t="shared" si="39"/>
        <v>#N/A</v>
      </c>
      <c r="H118" s="62" t="e">
        <f t="shared" si="40"/>
        <v>#N/A</v>
      </c>
      <c r="I118" s="62" t="e">
        <f t="shared" si="41"/>
        <v>#N/A</v>
      </c>
      <c r="J118" s="62" t="e">
        <f t="shared" si="42"/>
        <v>#N/A</v>
      </c>
      <c r="K118" s="62" t="e">
        <f t="shared" si="43"/>
        <v>#N/A</v>
      </c>
      <c r="L118" s="62" t="e">
        <f t="shared" si="44"/>
        <v>#N/A</v>
      </c>
      <c r="M118" s="62" t="e">
        <f t="shared" si="45"/>
        <v>#N/A</v>
      </c>
      <c r="N118" s="61" t="e">
        <f>+B118*Parametri!N58*Parametri!$U58</f>
        <v>#N/A</v>
      </c>
      <c r="O118" s="61" t="e">
        <f>+C118*Parametri!O58*Parametri!$U58</f>
        <v>#N/A</v>
      </c>
      <c r="P118" s="61" t="e">
        <f>+D118*Parametri!P58*Parametri!$U58</f>
        <v>#N/A</v>
      </c>
      <c r="Q118" s="61" t="e">
        <f>+E118*Parametri!Q58*Parametri!$U58</f>
        <v>#N/A</v>
      </c>
      <c r="R118" s="61" t="e">
        <f>+F118*Parametri!R58*Parametri!$U58</f>
        <v>#N/A</v>
      </c>
      <c r="S118" s="61" t="e">
        <f>+G118*Parametri!S58*Parametri!$U58</f>
        <v>#N/A</v>
      </c>
      <c r="T118" s="62" t="e">
        <f>+H118*Parametri!N58*Parametri!$U58</f>
        <v>#N/A</v>
      </c>
      <c r="U118" s="62" t="e">
        <f>+I118*Parametri!O58*Parametri!$U58</f>
        <v>#N/A</v>
      </c>
      <c r="V118" s="62" t="e">
        <f>+J118*Parametri!P58*Parametri!$U58</f>
        <v>#N/A</v>
      </c>
      <c r="W118" s="62" t="e">
        <f>+K118*Parametri!Q58*Parametri!$U58</f>
        <v>#N/A</v>
      </c>
      <c r="X118" s="62" t="e">
        <f>+L118*Parametri!R58*Parametri!$U58</f>
        <v>#N/A</v>
      </c>
      <c r="Y118" s="62" t="e">
        <f>+M118*Parametri!S58*Parametri!$U58</f>
        <v>#N/A</v>
      </c>
    </row>
    <row r="119" spans="1:25" ht="16.5" x14ac:dyDescent="0.3">
      <c r="A119" t="e">
        <f t="shared" si="33"/>
        <v>#N/A</v>
      </c>
      <c r="B119" s="61" t="e">
        <f t="shared" si="34"/>
        <v>#N/A</v>
      </c>
      <c r="C119" s="61" t="e">
        <f t="shared" si="35"/>
        <v>#N/A</v>
      </c>
      <c r="D119" s="61" t="e">
        <f t="shared" si="36"/>
        <v>#N/A</v>
      </c>
      <c r="E119" s="61" t="e">
        <f t="shared" si="37"/>
        <v>#N/A</v>
      </c>
      <c r="F119" s="61" t="e">
        <f t="shared" si="38"/>
        <v>#N/A</v>
      </c>
      <c r="G119" s="61" t="e">
        <f t="shared" si="39"/>
        <v>#N/A</v>
      </c>
      <c r="H119" s="62" t="e">
        <f t="shared" si="40"/>
        <v>#N/A</v>
      </c>
      <c r="I119" s="62" t="e">
        <f t="shared" si="41"/>
        <v>#N/A</v>
      </c>
      <c r="J119" s="62" t="e">
        <f t="shared" si="42"/>
        <v>#N/A</v>
      </c>
      <c r="K119" s="62" t="e">
        <f t="shared" si="43"/>
        <v>#N/A</v>
      </c>
      <c r="L119" s="62" t="e">
        <f t="shared" si="44"/>
        <v>#N/A</v>
      </c>
      <c r="M119" s="62" t="e">
        <f t="shared" si="45"/>
        <v>#N/A</v>
      </c>
      <c r="N119" s="61" t="e">
        <f>+B119*Parametri!N59*Parametri!$U59</f>
        <v>#N/A</v>
      </c>
      <c r="O119" s="61" t="e">
        <f>+C119*Parametri!O59*Parametri!$U59</f>
        <v>#N/A</v>
      </c>
      <c r="P119" s="61" t="e">
        <f>+D119*Parametri!P59*Parametri!$U59</f>
        <v>#N/A</v>
      </c>
      <c r="Q119" s="61" t="e">
        <f>+E119*Parametri!Q59*Parametri!$U59</f>
        <v>#N/A</v>
      </c>
      <c r="R119" s="61" t="e">
        <f>+F119*Parametri!R59*Parametri!$U59</f>
        <v>#N/A</v>
      </c>
      <c r="S119" s="61" t="e">
        <f>+G119*Parametri!S59*Parametri!$U59</f>
        <v>#N/A</v>
      </c>
      <c r="T119" s="62" t="e">
        <f>+H119*Parametri!N59*Parametri!$U59</f>
        <v>#N/A</v>
      </c>
      <c r="U119" s="62" t="e">
        <f>+I119*Parametri!O59*Parametri!$U59</f>
        <v>#N/A</v>
      </c>
      <c r="V119" s="62" t="e">
        <f>+J119*Parametri!P59*Parametri!$U59</f>
        <v>#N/A</v>
      </c>
      <c r="W119" s="62" t="e">
        <f>+K119*Parametri!Q59*Parametri!$U59</f>
        <v>#N/A</v>
      </c>
      <c r="X119" s="62" t="e">
        <f>+L119*Parametri!R59*Parametri!$U59</f>
        <v>#N/A</v>
      </c>
      <c r="Y119" s="62" t="e">
        <f>+M119*Parametri!S59*Parametri!$U59</f>
        <v>#N/A</v>
      </c>
    </row>
    <row r="120" spans="1:25" ht="16.5" x14ac:dyDescent="0.3">
      <c r="A120" t="e">
        <f t="shared" si="33"/>
        <v>#N/A</v>
      </c>
      <c r="B120" s="61" t="e">
        <f t="shared" si="34"/>
        <v>#N/A</v>
      </c>
      <c r="C120" s="61" t="e">
        <f t="shared" si="35"/>
        <v>#N/A</v>
      </c>
      <c r="D120" s="61" t="e">
        <f t="shared" si="36"/>
        <v>#N/A</v>
      </c>
      <c r="E120" s="61" t="e">
        <f t="shared" si="37"/>
        <v>#N/A</v>
      </c>
      <c r="F120" s="61" t="e">
        <f t="shared" si="38"/>
        <v>#N/A</v>
      </c>
      <c r="G120" s="61" t="e">
        <f t="shared" si="39"/>
        <v>#N/A</v>
      </c>
      <c r="H120" s="62" t="e">
        <f t="shared" si="40"/>
        <v>#N/A</v>
      </c>
      <c r="I120" s="62" t="e">
        <f t="shared" si="41"/>
        <v>#N/A</v>
      </c>
      <c r="J120" s="62" t="e">
        <f t="shared" si="42"/>
        <v>#N/A</v>
      </c>
      <c r="K120" s="62" t="e">
        <f t="shared" si="43"/>
        <v>#N/A</v>
      </c>
      <c r="L120" s="62" t="e">
        <f t="shared" si="44"/>
        <v>#N/A</v>
      </c>
      <c r="M120" s="62" t="e">
        <f t="shared" si="45"/>
        <v>#N/A</v>
      </c>
      <c r="N120" s="61" t="e">
        <f>+B120*Parametri!N60*Parametri!$U60</f>
        <v>#N/A</v>
      </c>
      <c r="O120" s="61" t="e">
        <f>+C120*Parametri!O60*Parametri!$U60</f>
        <v>#N/A</v>
      </c>
      <c r="P120" s="61" t="e">
        <f>+D120*Parametri!P60*Parametri!$U60</f>
        <v>#N/A</v>
      </c>
      <c r="Q120" s="61" t="e">
        <f>+E120*Parametri!Q60*Parametri!$U60</f>
        <v>#N/A</v>
      </c>
      <c r="R120" s="61" t="e">
        <f>+F120*Parametri!R60*Parametri!$U60</f>
        <v>#N/A</v>
      </c>
      <c r="S120" s="61" t="e">
        <f>+G120*Parametri!S60*Parametri!$U60</f>
        <v>#N/A</v>
      </c>
      <c r="T120" s="62" t="e">
        <f>+H120*Parametri!N60*Parametri!$U60</f>
        <v>#N/A</v>
      </c>
      <c r="U120" s="62" t="e">
        <f>+I120*Parametri!O60*Parametri!$U60</f>
        <v>#N/A</v>
      </c>
      <c r="V120" s="62" t="e">
        <f>+J120*Parametri!P60*Parametri!$U60</f>
        <v>#N/A</v>
      </c>
      <c r="W120" s="62" t="e">
        <f>+K120*Parametri!Q60*Parametri!$U60</f>
        <v>#N/A</v>
      </c>
      <c r="X120" s="62" t="e">
        <f>+L120*Parametri!R60*Parametri!$U60</f>
        <v>#N/A</v>
      </c>
      <c r="Y120" s="62" t="e">
        <f>+M120*Parametri!S60*Parametri!$U60</f>
        <v>#N/A</v>
      </c>
    </row>
    <row r="121" spans="1:25" ht="16.5" x14ac:dyDescent="0.3">
      <c r="A121" t="e">
        <f t="shared" si="33"/>
        <v>#N/A</v>
      </c>
      <c r="B121" s="61" t="e">
        <f t="shared" si="34"/>
        <v>#N/A</v>
      </c>
      <c r="C121" s="61" t="e">
        <f t="shared" si="35"/>
        <v>#N/A</v>
      </c>
      <c r="D121" s="61" t="e">
        <f t="shared" si="36"/>
        <v>#N/A</v>
      </c>
      <c r="E121" s="61" t="e">
        <f t="shared" si="37"/>
        <v>#N/A</v>
      </c>
      <c r="F121" s="61" t="e">
        <f t="shared" si="38"/>
        <v>#N/A</v>
      </c>
      <c r="G121" s="61" t="e">
        <f t="shared" si="39"/>
        <v>#N/A</v>
      </c>
      <c r="H121" s="62" t="e">
        <f t="shared" si="40"/>
        <v>#N/A</v>
      </c>
      <c r="I121" s="62" t="e">
        <f t="shared" si="41"/>
        <v>#N/A</v>
      </c>
      <c r="J121" s="62" t="e">
        <f t="shared" si="42"/>
        <v>#N/A</v>
      </c>
      <c r="K121" s="62" t="e">
        <f t="shared" si="43"/>
        <v>#N/A</v>
      </c>
      <c r="L121" s="62" t="e">
        <f t="shared" si="44"/>
        <v>#N/A</v>
      </c>
      <c r="M121" s="62" t="e">
        <f t="shared" si="45"/>
        <v>#N/A</v>
      </c>
      <c r="N121" s="61" t="e">
        <f>+B121*Parametri!N61*Parametri!$U61</f>
        <v>#N/A</v>
      </c>
      <c r="O121" s="61" t="e">
        <f>+C121*Parametri!O61*Parametri!$U61</f>
        <v>#N/A</v>
      </c>
      <c r="P121" s="61" t="e">
        <f>+D121*Parametri!P61*Parametri!$U61</f>
        <v>#N/A</v>
      </c>
      <c r="Q121" s="61" t="e">
        <f>+E121*Parametri!Q61*Parametri!$U61</f>
        <v>#N/A</v>
      </c>
      <c r="R121" s="61" t="e">
        <f>+F121*Parametri!R61*Parametri!$U61</f>
        <v>#N/A</v>
      </c>
      <c r="S121" s="61" t="e">
        <f>+G121*Parametri!S61*Parametri!$U61</f>
        <v>#N/A</v>
      </c>
      <c r="T121" s="62" t="e">
        <f>+H121*Parametri!N61*Parametri!$U61</f>
        <v>#N/A</v>
      </c>
      <c r="U121" s="62" t="e">
        <f>+I121*Parametri!O61*Parametri!$U61</f>
        <v>#N/A</v>
      </c>
      <c r="V121" s="62" t="e">
        <f>+J121*Parametri!P61*Parametri!$U61</f>
        <v>#N/A</v>
      </c>
      <c r="W121" s="62" t="e">
        <f>+K121*Parametri!Q61*Parametri!$U61</f>
        <v>#N/A</v>
      </c>
      <c r="X121" s="62" t="e">
        <f>+L121*Parametri!R61*Parametri!$U61</f>
        <v>#N/A</v>
      </c>
      <c r="Y121" s="62" t="e">
        <f>+M121*Parametri!S61*Parametri!$U61</f>
        <v>#N/A</v>
      </c>
    </row>
    <row r="122" spans="1:25" ht="16.5" x14ac:dyDescent="0.3">
      <c r="A122" t="e">
        <f t="shared" si="33"/>
        <v>#N/A</v>
      </c>
      <c r="B122" s="61" t="e">
        <f t="shared" si="34"/>
        <v>#N/A</v>
      </c>
      <c r="C122" s="61" t="e">
        <f t="shared" si="35"/>
        <v>#N/A</v>
      </c>
      <c r="D122" s="61" t="e">
        <f t="shared" si="36"/>
        <v>#N/A</v>
      </c>
      <c r="E122" s="61" t="e">
        <f t="shared" si="37"/>
        <v>#N/A</v>
      </c>
      <c r="F122" s="61" t="e">
        <f t="shared" si="38"/>
        <v>#N/A</v>
      </c>
      <c r="G122" s="61" t="e">
        <f t="shared" si="39"/>
        <v>#N/A</v>
      </c>
      <c r="H122" s="62" t="e">
        <f t="shared" si="40"/>
        <v>#N/A</v>
      </c>
      <c r="I122" s="62" t="e">
        <f t="shared" si="41"/>
        <v>#N/A</v>
      </c>
      <c r="J122" s="62" t="e">
        <f t="shared" si="42"/>
        <v>#N/A</v>
      </c>
      <c r="K122" s="62" t="e">
        <f t="shared" si="43"/>
        <v>#N/A</v>
      </c>
      <c r="L122" s="62" t="e">
        <f t="shared" si="44"/>
        <v>#N/A</v>
      </c>
      <c r="M122" s="62" t="e">
        <f t="shared" si="45"/>
        <v>#N/A</v>
      </c>
      <c r="N122" s="61" t="e">
        <f>+B122*Parametri!N62*Parametri!$U62</f>
        <v>#N/A</v>
      </c>
      <c r="O122" s="61" t="e">
        <f>+C122*Parametri!O62*Parametri!$U62</f>
        <v>#N/A</v>
      </c>
      <c r="P122" s="61" t="e">
        <f>+D122*Parametri!P62*Parametri!$U62</f>
        <v>#N/A</v>
      </c>
      <c r="Q122" s="61" t="e">
        <f>+E122*Parametri!Q62*Parametri!$U62</f>
        <v>#N/A</v>
      </c>
      <c r="R122" s="61" t="e">
        <f>+F122*Parametri!R62*Parametri!$U62</f>
        <v>#N/A</v>
      </c>
      <c r="S122" s="61" t="e">
        <f>+G122*Parametri!S62*Parametri!$U62</f>
        <v>#N/A</v>
      </c>
      <c r="T122" s="62" t="e">
        <f>+H122*Parametri!N62*Parametri!$U62</f>
        <v>#N/A</v>
      </c>
      <c r="U122" s="62" t="e">
        <f>+I122*Parametri!O62*Parametri!$U62</f>
        <v>#N/A</v>
      </c>
      <c r="V122" s="62" t="e">
        <f>+J122*Parametri!P62*Parametri!$U62</f>
        <v>#N/A</v>
      </c>
      <c r="W122" s="62" t="e">
        <f>+K122*Parametri!Q62*Parametri!$U62</f>
        <v>#N/A</v>
      </c>
      <c r="X122" s="62" t="e">
        <f>+L122*Parametri!R62*Parametri!$U62</f>
        <v>#N/A</v>
      </c>
      <c r="Y122" s="62" t="e">
        <f>+M122*Parametri!S62*Parametri!$U62</f>
        <v>#N/A</v>
      </c>
    </row>
    <row r="123" spans="1:25" ht="16.5" x14ac:dyDescent="0.3">
      <c r="A123" t="e">
        <f t="shared" si="33"/>
        <v>#N/A</v>
      </c>
      <c r="B123" s="61" t="e">
        <f t="shared" si="34"/>
        <v>#N/A</v>
      </c>
      <c r="C123" s="61" t="e">
        <f t="shared" si="35"/>
        <v>#N/A</v>
      </c>
      <c r="D123" s="61" t="e">
        <f t="shared" si="36"/>
        <v>#N/A</v>
      </c>
      <c r="E123" s="61" t="e">
        <f t="shared" si="37"/>
        <v>#N/A</v>
      </c>
      <c r="F123" s="61" t="e">
        <f t="shared" si="38"/>
        <v>#N/A</v>
      </c>
      <c r="G123" s="61" t="e">
        <f t="shared" si="39"/>
        <v>#N/A</v>
      </c>
      <c r="H123" s="62" t="e">
        <f t="shared" si="40"/>
        <v>#N/A</v>
      </c>
      <c r="I123" s="62" t="e">
        <f t="shared" si="41"/>
        <v>#N/A</v>
      </c>
      <c r="J123" s="62" t="e">
        <f t="shared" si="42"/>
        <v>#N/A</v>
      </c>
      <c r="K123" s="62" t="e">
        <f t="shared" si="43"/>
        <v>#N/A</v>
      </c>
      <c r="L123" s="62" t="e">
        <f t="shared" si="44"/>
        <v>#N/A</v>
      </c>
      <c r="M123" s="62" t="e">
        <f t="shared" si="45"/>
        <v>#N/A</v>
      </c>
      <c r="N123" s="61" t="e">
        <f>+B123*Parametri!N63*Parametri!$U63</f>
        <v>#N/A</v>
      </c>
      <c r="O123" s="61" t="e">
        <f>+C123*Parametri!O63*Parametri!$U63</f>
        <v>#N/A</v>
      </c>
      <c r="P123" s="61" t="e">
        <f>+D123*Parametri!P63*Parametri!$U63</f>
        <v>#N/A</v>
      </c>
      <c r="Q123" s="61" t="e">
        <f>+E123*Parametri!Q63*Parametri!$U63</f>
        <v>#N/A</v>
      </c>
      <c r="R123" s="61" t="e">
        <f>+F123*Parametri!R63*Parametri!$U63</f>
        <v>#N/A</v>
      </c>
      <c r="S123" s="61" t="e">
        <f>+G123*Parametri!S63*Parametri!$U63</f>
        <v>#N/A</v>
      </c>
      <c r="T123" s="62" t="e">
        <f>+H123*Parametri!N63*Parametri!$U63</f>
        <v>#N/A</v>
      </c>
      <c r="U123" s="62" t="e">
        <f>+I123*Parametri!O63*Parametri!$U63</f>
        <v>#N/A</v>
      </c>
      <c r="V123" s="62" t="e">
        <f>+J123*Parametri!P63*Parametri!$U63</f>
        <v>#N/A</v>
      </c>
      <c r="W123" s="62" t="e">
        <f>+K123*Parametri!Q63*Parametri!$U63</f>
        <v>#N/A</v>
      </c>
      <c r="X123" s="62" t="e">
        <f>+L123*Parametri!R63*Parametri!$U63</f>
        <v>#N/A</v>
      </c>
      <c r="Y123" s="62" t="e">
        <f>+M123*Parametri!S63*Parametri!$U63</f>
        <v>#N/A</v>
      </c>
    </row>
    <row r="124" spans="1:25" ht="16.5" x14ac:dyDescent="0.3">
      <c r="A124" t="e">
        <f t="shared" si="33"/>
        <v>#N/A</v>
      </c>
      <c r="B124" s="61" t="e">
        <f t="shared" si="34"/>
        <v>#N/A</v>
      </c>
      <c r="C124" s="61" t="e">
        <f t="shared" si="35"/>
        <v>#N/A</v>
      </c>
      <c r="D124" s="61" t="e">
        <f t="shared" si="36"/>
        <v>#N/A</v>
      </c>
      <c r="E124" s="61" t="e">
        <f t="shared" si="37"/>
        <v>#N/A</v>
      </c>
      <c r="F124" s="61" t="e">
        <f t="shared" si="38"/>
        <v>#N/A</v>
      </c>
      <c r="G124" s="61" t="e">
        <f t="shared" si="39"/>
        <v>#N/A</v>
      </c>
      <c r="H124" s="62" t="e">
        <f t="shared" si="40"/>
        <v>#N/A</v>
      </c>
      <c r="I124" s="62" t="e">
        <f t="shared" si="41"/>
        <v>#N/A</v>
      </c>
      <c r="J124" s="62" t="e">
        <f t="shared" si="42"/>
        <v>#N/A</v>
      </c>
      <c r="K124" s="62" t="e">
        <f t="shared" si="43"/>
        <v>#N/A</v>
      </c>
      <c r="L124" s="62" t="e">
        <f t="shared" si="44"/>
        <v>#N/A</v>
      </c>
      <c r="M124" s="62" t="e">
        <f t="shared" si="45"/>
        <v>#N/A</v>
      </c>
      <c r="N124" s="61" t="e">
        <f>+B124*Parametri!N64*Parametri!$U64</f>
        <v>#N/A</v>
      </c>
      <c r="O124" s="61" t="e">
        <f>+C124*Parametri!O64*Parametri!$U64</f>
        <v>#N/A</v>
      </c>
      <c r="P124" s="61" t="e">
        <f>+D124*Parametri!P64*Parametri!$U64</f>
        <v>#N/A</v>
      </c>
      <c r="Q124" s="61" t="e">
        <f>+E124*Parametri!Q64*Parametri!$U64</f>
        <v>#N/A</v>
      </c>
      <c r="R124" s="61" t="e">
        <f>+F124*Parametri!R64*Parametri!$U64</f>
        <v>#N/A</v>
      </c>
      <c r="S124" s="61" t="e">
        <f>+G124*Parametri!S64*Parametri!$U64</f>
        <v>#N/A</v>
      </c>
      <c r="T124" s="62" t="e">
        <f>+H124*Parametri!N64*Parametri!$U64</f>
        <v>#N/A</v>
      </c>
      <c r="U124" s="62" t="e">
        <f>+I124*Parametri!O64*Parametri!$U64</f>
        <v>#N/A</v>
      </c>
      <c r="V124" s="62" t="e">
        <f>+J124*Parametri!P64*Parametri!$U64</f>
        <v>#N/A</v>
      </c>
      <c r="W124" s="62" t="e">
        <f>+K124*Parametri!Q64*Parametri!$U64</f>
        <v>#N/A</v>
      </c>
      <c r="X124" s="62" t="e">
        <f>+L124*Parametri!R64*Parametri!$U64</f>
        <v>#N/A</v>
      </c>
      <c r="Y124" s="62" t="e">
        <f>+M124*Parametri!S64*Parametri!$U64</f>
        <v>#N/A</v>
      </c>
    </row>
    <row r="125" spans="1:25" ht="16.5" x14ac:dyDescent="0.3">
      <c r="A125" t="e">
        <f t="shared" si="33"/>
        <v>#N/A</v>
      </c>
      <c r="B125" s="61" t="e">
        <f t="shared" si="34"/>
        <v>#N/A</v>
      </c>
      <c r="C125" s="61" t="e">
        <f t="shared" si="35"/>
        <v>#N/A</v>
      </c>
      <c r="D125" s="61" t="e">
        <f t="shared" si="36"/>
        <v>#N/A</v>
      </c>
      <c r="E125" s="61" t="e">
        <f t="shared" si="37"/>
        <v>#N/A</v>
      </c>
      <c r="F125" s="61" t="e">
        <f t="shared" si="38"/>
        <v>#N/A</v>
      </c>
      <c r="G125" s="61" t="e">
        <f t="shared" si="39"/>
        <v>#N/A</v>
      </c>
      <c r="H125" s="62" t="e">
        <f t="shared" si="40"/>
        <v>#N/A</v>
      </c>
      <c r="I125" s="62" t="e">
        <f t="shared" si="41"/>
        <v>#N/A</v>
      </c>
      <c r="J125" s="62" t="e">
        <f t="shared" si="42"/>
        <v>#N/A</v>
      </c>
      <c r="K125" s="62" t="e">
        <f t="shared" si="43"/>
        <v>#N/A</v>
      </c>
      <c r="L125" s="62" t="e">
        <f t="shared" si="44"/>
        <v>#N/A</v>
      </c>
      <c r="M125" s="62" t="e">
        <f t="shared" si="45"/>
        <v>#N/A</v>
      </c>
      <c r="N125" s="61" t="e">
        <f>+B125*Parametri!N65*Parametri!$U65</f>
        <v>#N/A</v>
      </c>
      <c r="O125" s="61" t="e">
        <f>+C125*Parametri!O65*Parametri!$U65</f>
        <v>#N/A</v>
      </c>
      <c r="P125" s="61" t="e">
        <f>+D125*Parametri!P65*Parametri!$U65</f>
        <v>#N/A</v>
      </c>
      <c r="Q125" s="61" t="e">
        <f>+E125*Parametri!Q65*Parametri!$U65</f>
        <v>#N/A</v>
      </c>
      <c r="R125" s="61" t="e">
        <f>+F125*Parametri!R65*Parametri!$U65</f>
        <v>#N/A</v>
      </c>
      <c r="S125" s="61" t="e">
        <f>+G125*Parametri!S65*Parametri!$U65</f>
        <v>#N/A</v>
      </c>
      <c r="T125" s="62" t="e">
        <f>+H125*Parametri!N65*Parametri!$U65</f>
        <v>#N/A</v>
      </c>
      <c r="U125" s="62" t="e">
        <f>+I125*Parametri!O65*Parametri!$U65</f>
        <v>#N/A</v>
      </c>
      <c r="V125" s="62" t="e">
        <f>+J125*Parametri!P65*Parametri!$U65</f>
        <v>#N/A</v>
      </c>
      <c r="W125" s="62" t="e">
        <f>+K125*Parametri!Q65*Parametri!$U65</f>
        <v>#N/A</v>
      </c>
      <c r="X125" s="62" t="e">
        <f>+L125*Parametri!R65*Parametri!$U65</f>
        <v>#N/A</v>
      </c>
      <c r="Y125" s="62" t="e">
        <f>+M125*Parametri!S65*Parametri!$U65</f>
        <v>#N/A</v>
      </c>
    </row>
    <row r="126" spans="1:25" ht="16.5" x14ac:dyDescent="0.3">
      <c r="A126" t="e">
        <f t="shared" si="33"/>
        <v>#N/A</v>
      </c>
      <c r="B126" s="61" t="e">
        <f t="shared" si="34"/>
        <v>#N/A</v>
      </c>
      <c r="C126" s="61" t="e">
        <f t="shared" si="35"/>
        <v>#N/A</v>
      </c>
      <c r="D126" s="61" t="e">
        <f t="shared" si="36"/>
        <v>#N/A</v>
      </c>
      <c r="E126" s="61" t="e">
        <f t="shared" si="37"/>
        <v>#N/A</v>
      </c>
      <c r="F126" s="61" t="e">
        <f t="shared" si="38"/>
        <v>#N/A</v>
      </c>
      <c r="G126" s="61" t="e">
        <f t="shared" si="39"/>
        <v>#N/A</v>
      </c>
      <c r="H126" s="62" t="e">
        <f t="shared" si="40"/>
        <v>#N/A</v>
      </c>
      <c r="I126" s="62" t="e">
        <f t="shared" si="41"/>
        <v>#N/A</v>
      </c>
      <c r="J126" s="62" t="e">
        <f t="shared" si="42"/>
        <v>#N/A</v>
      </c>
      <c r="K126" s="62" t="e">
        <f t="shared" si="43"/>
        <v>#N/A</v>
      </c>
      <c r="L126" s="62" t="e">
        <f t="shared" si="44"/>
        <v>#N/A</v>
      </c>
      <c r="M126" s="62" t="e">
        <f t="shared" si="45"/>
        <v>#N/A</v>
      </c>
      <c r="N126" s="61" t="e">
        <f>+B126*Parametri!N66*Parametri!$U66</f>
        <v>#N/A</v>
      </c>
      <c r="O126" s="61" t="e">
        <f>+C126*Parametri!O66*Parametri!$U66</f>
        <v>#N/A</v>
      </c>
      <c r="P126" s="61" t="e">
        <f>+D126*Parametri!P66*Parametri!$U66</f>
        <v>#N/A</v>
      </c>
      <c r="Q126" s="61" t="e">
        <f>+E126*Parametri!Q66*Parametri!$U66</f>
        <v>#N/A</v>
      </c>
      <c r="R126" s="61" t="e">
        <f>+F126*Parametri!R66*Parametri!$U66</f>
        <v>#N/A</v>
      </c>
      <c r="S126" s="61" t="e">
        <f>+G126*Parametri!S66*Parametri!$U66</f>
        <v>#N/A</v>
      </c>
      <c r="T126" s="62" t="e">
        <f>+H126*Parametri!N66*Parametri!$U66</f>
        <v>#N/A</v>
      </c>
      <c r="U126" s="62" t="e">
        <f>+I126*Parametri!O66*Parametri!$U66</f>
        <v>#N/A</v>
      </c>
      <c r="V126" s="62" t="e">
        <f>+J126*Parametri!P66*Parametri!$U66</f>
        <v>#N/A</v>
      </c>
      <c r="W126" s="62" t="e">
        <f>+K126*Parametri!Q66*Parametri!$U66</f>
        <v>#N/A</v>
      </c>
      <c r="X126" s="62" t="e">
        <f>+L126*Parametri!R66*Parametri!$U66</f>
        <v>#N/A</v>
      </c>
      <c r="Y126" s="62" t="e">
        <f>+M126*Parametri!S66*Parametri!$U66</f>
        <v>#N/A</v>
      </c>
    </row>
    <row r="127" spans="1:25" ht="16.5" x14ac:dyDescent="0.3">
      <c r="A127" t="e">
        <f t="shared" si="33"/>
        <v>#N/A</v>
      </c>
      <c r="B127" s="61" t="e">
        <f t="shared" si="34"/>
        <v>#N/A</v>
      </c>
      <c r="C127" s="61" t="e">
        <f t="shared" si="35"/>
        <v>#N/A</v>
      </c>
      <c r="D127" s="61" t="e">
        <f t="shared" si="36"/>
        <v>#N/A</v>
      </c>
      <c r="E127" s="61" t="e">
        <f t="shared" si="37"/>
        <v>#N/A</v>
      </c>
      <c r="F127" s="61" t="e">
        <f t="shared" si="38"/>
        <v>#N/A</v>
      </c>
      <c r="G127" s="61" t="e">
        <f t="shared" si="39"/>
        <v>#N/A</v>
      </c>
      <c r="H127" s="62" t="e">
        <f t="shared" si="40"/>
        <v>#N/A</v>
      </c>
      <c r="I127" s="62" t="e">
        <f t="shared" si="41"/>
        <v>#N/A</v>
      </c>
      <c r="J127" s="62" t="e">
        <f t="shared" si="42"/>
        <v>#N/A</v>
      </c>
      <c r="K127" s="62" t="e">
        <f t="shared" si="43"/>
        <v>#N/A</v>
      </c>
      <c r="L127" s="62" t="e">
        <f t="shared" si="44"/>
        <v>#N/A</v>
      </c>
      <c r="M127" s="62" t="e">
        <f t="shared" si="45"/>
        <v>#N/A</v>
      </c>
      <c r="N127" s="61" t="e">
        <f>+B127*Parametri!N67*Parametri!$U67</f>
        <v>#N/A</v>
      </c>
      <c r="O127" s="61" t="e">
        <f>+C127*Parametri!O67*Parametri!$U67</f>
        <v>#N/A</v>
      </c>
      <c r="P127" s="61" t="e">
        <f>+D127*Parametri!P67*Parametri!$U67</f>
        <v>#N/A</v>
      </c>
      <c r="Q127" s="61" t="e">
        <f>+E127*Parametri!Q67*Parametri!$U67</f>
        <v>#N/A</v>
      </c>
      <c r="R127" s="61" t="e">
        <f>+F127*Parametri!R67*Parametri!$U67</f>
        <v>#N/A</v>
      </c>
      <c r="S127" s="61" t="e">
        <f>+G127*Parametri!S67*Parametri!$U67</f>
        <v>#N/A</v>
      </c>
      <c r="T127" s="62" t="e">
        <f>+H127*Parametri!N67*Parametri!$U67</f>
        <v>#N/A</v>
      </c>
      <c r="U127" s="62" t="e">
        <f>+I127*Parametri!O67*Parametri!$U67</f>
        <v>#N/A</v>
      </c>
      <c r="V127" s="62" t="e">
        <f>+J127*Parametri!P67*Parametri!$U67</f>
        <v>#N/A</v>
      </c>
      <c r="W127" s="62" t="e">
        <f>+K127*Parametri!Q67*Parametri!$U67</f>
        <v>#N/A</v>
      </c>
      <c r="X127" s="62" t="e">
        <f>+L127*Parametri!R67*Parametri!$U67</f>
        <v>#N/A</v>
      </c>
      <c r="Y127" s="62" t="e">
        <f>+M127*Parametri!S67*Parametri!$U67</f>
        <v>#N/A</v>
      </c>
    </row>
    <row r="128" spans="1:25" ht="16.5" x14ac:dyDescent="0.3">
      <c r="A128" t="e">
        <f t="shared" si="33"/>
        <v>#N/A</v>
      </c>
      <c r="B128" s="61" t="e">
        <f t="shared" si="34"/>
        <v>#N/A</v>
      </c>
      <c r="C128" s="61" t="e">
        <f t="shared" si="35"/>
        <v>#N/A</v>
      </c>
      <c r="D128" s="61" t="e">
        <f t="shared" si="36"/>
        <v>#N/A</v>
      </c>
      <c r="E128" s="61" t="e">
        <f t="shared" si="37"/>
        <v>#N/A</v>
      </c>
      <c r="F128" s="61" t="e">
        <f t="shared" si="38"/>
        <v>#N/A</v>
      </c>
      <c r="G128" s="61" t="e">
        <f t="shared" si="39"/>
        <v>#N/A</v>
      </c>
      <c r="H128" s="62" t="e">
        <f t="shared" si="40"/>
        <v>#N/A</v>
      </c>
      <c r="I128" s="62" t="e">
        <f t="shared" si="41"/>
        <v>#N/A</v>
      </c>
      <c r="J128" s="62" t="e">
        <f t="shared" si="42"/>
        <v>#N/A</v>
      </c>
      <c r="K128" s="62" t="e">
        <f t="shared" si="43"/>
        <v>#N/A</v>
      </c>
      <c r="L128" s="62" t="e">
        <f t="shared" si="44"/>
        <v>#N/A</v>
      </c>
      <c r="M128" s="62" t="e">
        <f t="shared" si="45"/>
        <v>#N/A</v>
      </c>
      <c r="N128" s="61" t="e">
        <f>+B128*Parametri!N68*Parametri!$U68</f>
        <v>#N/A</v>
      </c>
      <c r="O128" s="61" t="e">
        <f>+C128*Parametri!O68*Parametri!$U68</f>
        <v>#N/A</v>
      </c>
      <c r="P128" s="61" t="e">
        <f>+D128*Parametri!P68*Parametri!$U68</f>
        <v>#N/A</v>
      </c>
      <c r="Q128" s="61" t="e">
        <f>+E128*Parametri!Q68*Parametri!$U68</f>
        <v>#N/A</v>
      </c>
      <c r="R128" s="61" t="e">
        <f>+F128*Parametri!R68*Parametri!$U68</f>
        <v>#N/A</v>
      </c>
      <c r="S128" s="61" t="e">
        <f>+G128*Parametri!S68*Parametri!$U68</f>
        <v>#N/A</v>
      </c>
      <c r="T128" s="62" t="e">
        <f>+H128*Parametri!N68*Parametri!$U68</f>
        <v>#N/A</v>
      </c>
      <c r="U128" s="62" t="e">
        <f>+I128*Parametri!O68*Parametri!$U68</f>
        <v>#N/A</v>
      </c>
      <c r="V128" s="62" t="e">
        <f>+J128*Parametri!P68*Parametri!$U68</f>
        <v>#N/A</v>
      </c>
      <c r="W128" s="62" t="e">
        <f>+K128*Parametri!Q68*Parametri!$U68</f>
        <v>#N/A</v>
      </c>
      <c r="X128" s="62" t="e">
        <f>+L128*Parametri!R68*Parametri!$U68</f>
        <v>#N/A</v>
      </c>
      <c r="Y128" s="62" t="e">
        <f>+M128*Parametri!S68*Parametri!$U68</f>
        <v>#N/A</v>
      </c>
    </row>
    <row r="129" spans="1:25" ht="16.5" x14ac:dyDescent="0.3">
      <c r="A129" t="e">
        <f t="shared" si="33"/>
        <v>#N/A</v>
      </c>
      <c r="B129" s="61" t="e">
        <f t="shared" si="34"/>
        <v>#N/A</v>
      </c>
      <c r="C129" s="61" t="e">
        <f t="shared" si="35"/>
        <v>#N/A</v>
      </c>
      <c r="D129" s="61" t="e">
        <f t="shared" si="36"/>
        <v>#N/A</v>
      </c>
      <c r="E129" s="61" t="e">
        <f t="shared" si="37"/>
        <v>#N/A</v>
      </c>
      <c r="F129" s="61" t="e">
        <f t="shared" si="38"/>
        <v>#N/A</v>
      </c>
      <c r="G129" s="61" t="e">
        <f t="shared" si="39"/>
        <v>#N/A</v>
      </c>
      <c r="H129" s="62" t="e">
        <f t="shared" si="40"/>
        <v>#N/A</v>
      </c>
      <c r="I129" s="62" t="e">
        <f t="shared" si="41"/>
        <v>#N/A</v>
      </c>
      <c r="J129" s="62" t="e">
        <f t="shared" si="42"/>
        <v>#N/A</v>
      </c>
      <c r="K129" s="62" t="e">
        <f t="shared" si="43"/>
        <v>#N/A</v>
      </c>
      <c r="L129" s="62" t="e">
        <f t="shared" si="44"/>
        <v>#N/A</v>
      </c>
      <c r="M129" s="62" t="e">
        <f t="shared" si="45"/>
        <v>#N/A</v>
      </c>
      <c r="N129" s="61" t="e">
        <f>+B129*Parametri!N69*Parametri!$U69</f>
        <v>#N/A</v>
      </c>
      <c r="O129" s="61" t="e">
        <f>+C129*Parametri!O69*Parametri!$U69</f>
        <v>#N/A</v>
      </c>
      <c r="P129" s="61" t="e">
        <f>+D129*Parametri!P69*Parametri!$U69</f>
        <v>#N/A</v>
      </c>
      <c r="Q129" s="61" t="e">
        <f>+E129*Parametri!Q69*Parametri!$U69</f>
        <v>#N/A</v>
      </c>
      <c r="R129" s="61" t="e">
        <f>+F129*Parametri!R69*Parametri!$U69</f>
        <v>#N/A</v>
      </c>
      <c r="S129" s="61" t="e">
        <f>+G129*Parametri!S69*Parametri!$U69</f>
        <v>#N/A</v>
      </c>
      <c r="T129" s="62" t="e">
        <f>+H129*Parametri!N69*Parametri!$U69</f>
        <v>#N/A</v>
      </c>
      <c r="U129" s="62" t="e">
        <f>+I129*Parametri!O69*Parametri!$U69</f>
        <v>#N/A</v>
      </c>
      <c r="V129" s="62" t="e">
        <f>+J129*Parametri!P69*Parametri!$U69</f>
        <v>#N/A</v>
      </c>
      <c r="W129" s="62" t="e">
        <f>+K129*Parametri!Q69*Parametri!$U69</f>
        <v>#N/A</v>
      </c>
      <c r="X129" s="62" t="e">
        <f>+L129*Parametri!R69*Parametri!$U69</f>
        <v>#N/A</v>
      </c>
      <c r="Y129" s="62" t="e">
        <f>+M129*Parametri!S69*Parametri!$U69</f>
        <v>#N/A</v>
      </c>
    </row>
    <row r="130" spans="1:25" ht="16.5" x14ac:dyDescent="0.3">
      <c r="A130" t="e">
        <f t="shared" si="33"/>
        <v>#N/A</v>
      </c>
      <c r="B130" s="61" t="e">
        <f t="shared" si="34"/>
        <v>#N/A</v>
      </c>
      <c r="C130" s="61" t="e">
        <f t="shared" si="35"/>
        <v>#N/A</v>
      </c>
      <c r="D130" s="61" t="e">
        <f t="shared" si="36"/>
        <v>#N/A</v>
      </c>
      <c r="E130" s="61" t="e">
        <f t="shared" si="37"/>
        <v>#N/A</v>
      </c>
      <c r="F130" s="61" t="e">
        <f t="shared" si="38"/>
        <v>#N/A</v>
      </c>
      <c r="G130" s="61" t="e">
        <f t="shared" si="39"/>
        <v>#N/A</v>
      </c>
      <c r="H130" s="62" t="e">
        <f t="shared" si="40"/>
        <v>#N/A</v>
      </c>
      <c r="I130" s="62" t="e">
        <f t="shared" si="41"/>
        <v>#N/A</v>
      </c>
      <c r="J130" s="62" t="e">
        <f t="shared" si="42"/>
        <v>#N/A</v>
      </c>
      <c r="K130" s="62" t="e">
        <f t="shared" si="43"/>
        <v>#N/A</v>
      </c>
      <c r="L130" s="62" t="e">
        <f t="shared" si="44"/>
        <v>#N/A</v>
      </c>
      <c r="M130" s="62" t="e">
        <f t="shared" si="45"/>
        <v>#N/A</v>
      </c>
      <c r="N130" s="61" t="e">
        <f>+B130*Parametri!N70*Parametri!$U70</f>
        <v>#N/A</v>
      </c>
      <c r="O130" s="61" t="e">
        <f>+C130*Parametri!O70*Parametri!$U70</f>
        <v>#N/A</v>
      </c>
      <c r="P130" s="61" t="e">
        <f>+D130*Parametri!P70*Parametri!$U70</f>
        <v>#N/A</v>
      </c>
      <c r="Q130" s="61" t="e">
        <f>+E130*Parametri!Q70*Parametri!$U70</f>
        <v>#N/A</v>
      </c>
      <c r="R130" s="61" t="e">
        <f>+F130*Parametri!R70*Parametri!$U70</f>
        <v>#N/A</v>
      </c>
      <c r="S130" s="61" t="e">
        <f>+G130*Parametri!S70*Parametri!$U70</f>
        <v>#N/A</v>
      </c>
      <c r="T130" s="62" t="e">
        <f>+H130*Parametri!N70*Parametri!$U70</f>
        <v>#N/A</v>
      </c>
      <c r="U130" s="62" t="e">
        <f>+I130*Parametri!O70*Parametri!$U70</f>
        <v>#N/A</v>
      </c>
      <c r="V130" s="62" t="e">
        <f>+J130*Parametri!P70*Parametri!$U70</f>
        <v>#N/A</v>
      </c>
      <c r="W130" s="62" t="e">
        <f>+K130*Parametri!Q70*Parametri!$U70</f>
        <v>#N/A</v>
      </c>
      <c r="X130" s="62" t="e">
        <f>+L130*Parametri!R70*Parametri!$U70</f>
        <v>#N/A</v>
      </c>
      <c r="Y130" s="62" t="e">
        <f>+M130*Parametri!S70*Parametri!$U70</f>
        <v>#N/A</v>
      </c>
    </row>
    <row r="131" spans="1:25" ht="16.5" x14ac:dyDescent="0.3">
      <c r="A131" t="e">
        <f t="shared" si="33"/>
        <v>#N/A</v>
      </c>
      <c r="B131" s="61" t="e">
        <f t="shared" si="34"/>
        <v>#N/A</v>
      </c>
      <c r="C131" s="61" t="e">
        <f t="shared" si="35"/>
        <v>#N/A</v>
      </c>
      <c r="D131" s="61" t="e">
        <f t="shared" si="36"/>
        <v>#N/A</v>
      </c>
      <c r="E131" s="61" t="e">
        <f t="shared" si="37"/>
        <v>#N/A</v>
      </c>
      <c r="F131" s="61" t="e">
        <f t="shared" si="38"/>
        <v>#N/A</v>
      </c>
      <c r="G131" s="61" t="e">
        <f t="shared" si="39"/>
        <v>#N/A</v>
      </c>
      <c r="H131" s="62" t="e">
        <f t="shared" si="40"/>
        <v>#N/A</v>
      </c>
      <c r="I131" s="62" t="e">
        <f t="shared" si="41"/>
        <v>#N/A</v>
      </c>
      <c r="J131" s="62" t="e">
        <f t="shared" si="42"/>
        <v>#N/A</v>
      </c>
      <c r="K131" s="62" t="e">
        <f t="shared" si="43"/>
        <v>#N/A</v>
      </c>
      <c r="L131" s="62" t="e">
        <f t="shared" si="44"/>
        <v>#N/A</v>
      </c>
      <c r="M131" s="62" t="e">
        <f t="shared" si="45"/>
        <v>#N/A</v>
      </c>
      <c r="N131" s="61" t="e">
        <f>+B131*Parametri!N71*Parametri!$U71</f>
        <v>#N/A</v>
      </c>
      <c r="O131" s="61" t="e">
        <f>+C131*Parametri!O71*Parametri!$U71</f>
        <v>#N/A</v>
      </c>
      <c r="P131" s="61" t="e">
        <f>+D131*Parametri!P71*Parametri!$U71</f>
        <v>#N/A</v>
      </c>
      <c r="Q131" s="61" t="e">
        <f>+E131*Parametri!Q71*Parametri!$U71</f>
        <v>#N/A</v>
      </c>
      <c r="R131" s="61" t="e">
        <f>+F131*Parametri!R71*Parametri!$U71</f>
        <v>#N/A</v>
      </c>
      <c r="S131" s="61" t="e">
        <f>+G131*Parametri!S71*Parametri!$U71</f>
        <v>#N/A</v>
      </c>
      <c r="T131" s="62" t="e">
        <f>+H131*Parametri!N71*Parametri!$U71</f>
        <v>#N/A</v>
      </c>
      <c r="U131" s="62" t="e">
        <f>+I131*Parametri!O71*Parametri!$U71</f>
        <v>#N/A</v>
      </c>
      <c r="V131" s="62" t="e">
        <f>+J131*Parametri!P71*Parametri!$U71</f>
        <v>#N/A</v>
      </c>
      <c r="W131" s="62" t="e">
        <f>+K131*Parametri!Q71*Parametri!$U71</f>
        <v>#N/A</v>
      </c>
      <c r="X131" s="62" t="e">
        <f>+L131*Parametri!R71*Parametri!$U71</f>
        <v>#N/A</v>
      </c>
      <c r="Y131" s="62" t="e">
        <f>+M131*Parametri!S71*Parametri!$U71</f>
        <v>#N/A</v>
      </c>
    </row>
    <row r="132" spans="1:25" ht="16.5" x14ac:dyDescent="0.3">
      <c r="A132" t="e">
        <f t="shared" si="33"/>
        <v>#N/A</v>
      </c>
      <c r="B132" s="61" t="e">
        <f t="shared" si="34"/>
        <v>#N/A</v>
      </c>
      <c r="C132" s="61" t="e">
        <f t="shared" si="35"/>
        <v>#N/A</v>
      </c>
      <c r="D132" s="61" t="e">
        <f t="shared" si="36"/>
        <v>#N/A</v>
      </c>
      <c r="E132" s="61" t="e">
        <f t="shared" si="37"/>
        <v>#N/A</v>
      </c>
      <c r="F132" s="61" t="e">
        <f t="shared" si="38"/>
        <v>#N/A</v>
      </c>
      <c r="G132" s="61" t="e">
        <f t="shared" si="39"/>
        <v>#N/A</v>
      </c>
      <c r="H132" s="62" t="e">
        <f t="shared" si="40"/>
        <v>#N/A</v>
      </c>
      <c r="I132" s="62" t="e">
        <f t="shared" si="41"/>
        <v>#N/A</v>
      </c>
      <c r="J132" s="62" t="e">
        <f t="shared" si="42"/>
        <v>#N/A</v>
      </c>
      <c r="K132" s="62" t="e">
        <f t="shared" si="43"/>
        <v>#N/A</v>
      </c>
      <c r="L132" s="62" t="e">
        <f t="shared" si="44"/>
        <v>#N/A</v>
      </c>
      <c r="M132" s="62" t="e">
        <f t="shared" si="45"/>
        <v>#N/A</v>
      </c>
      <c r="N132" s="61" t="e">
        <f>+B132*Parametri!N72*Parametri!$U72</f>
        <v>#N/A</v>
      </c>
      <c r="O132" s="61" t="e">
        <f>+C132*Parametri!O72*Parametri!$U72</f>
        <v>#N/A</v>
      </c>
      <c r="P132" s="61" t="e">
        <f>+D132*Parametri!P72*Parametri!$U72</f>
        <v>#N/A</v>
      </c>
      <c r="Q132" s="61" t="e">
        <f>+E132*Parametri!Q72*Parametri!$U72</f>
        <v>#N/A</v>
      </c>
      <c r="R132" s="61" t="e">
        <f>+F132*Parametri!R72*Parametri!$U72</f>
        <v>#N/A</v>
      </c>
      <c r="S132" s="61" t="e">
        <f>+G132*Parametri!S72*Parametri!$U72</f>
        <v>#N/A</v>
      </c>
      <c r="T132" s="62" t="e">
        <f>+H132*Parametri!N72*Parametri!$U72</f>
        <v>#N/A</v>
      </c>
      <c r="U132" s="62" t="e">
        <f>+I132*Parametri!O72*Parametri!$U72</f>
        <v>#N/A</v>
      </c>
      <c r="V132" s="62" t="e">
        <f>+J132*Parametri!P72*Parametri!$U72</f>
        <v>#N/A</v>
      </c>
      <c r="W132" s="62" t="e">
        <f>+K132*Parametri!Q72*Parametri!$U72</f>
        <v>#N/A</v>
      </c>
      <c r="X132" s="62" t="e">
        <f>+L132*Parametri!R72*Parametri!$U72</f>
        <v>#N/A</v>
      </c>
      <c r="Y132" s="62" t="e">
        <f>+M132*Parametri!S72*Parametri!$U72</f>
        <v>#N/A</v>
      </c>
    </row>
    <row r="133" spans="1:25" ht="16.5" x14ac:dyDescent="0.3">
      <c r="A133" t="e">
        <f t="shared" si="33"/>
        <v>#N/A</v>
      </c>
      <c r="B133" s="61" t="e">
        <f t="shared" si="34"/>
        <v>#N/A</v>
      </c>
      <c r="C133" s="61" t="e">
        <f t="shared" si="35"/>
        <v>#N/A</v>
      </c>
      <c r="D133" s="61" t="e">
        <f t="shared" si="36"/>
        <v>#N/A</v>
      </c>
      <c r="E133" s="61" t="e">
        <f t="shared" si="37"/>
        <v>#N/A</v>
      </c>
      <c r="F133" s="61" t="e">
        <f t="shared" si="38"/>
        <v>#N/A</v>
      </c>
      <c r="G133" s="61" t="e">
        <f t="shared" si="39"/>
        <v>#N/A</v>
      </c>
      <c r="H133" s="62" t="e">
        <f t="shared" si="40"/>
        <v>#N/A</v>
      </c>
      <c r="I133" s="62" t="e">
        <f t="shared" si="41"/>
        <v>#N/A</v>
      </c>
      <c r="J133" s="62" t="e">
        <f t="shared" si="42"/>
        <v>#N/A</v>
      </c>
      <c r="K133" s="62" t="e">
        <f t="shared" si="43"/>
        <v>#N/A</v>
      </c>
      <c r="L133" s="62" t="e">
        <f t="shared" si="44"/>
        <v>#N/A</v>
      </c>
      <c r="M133" s="62" t="e">
        <f t="shared" si="45"/>
        <v>#N/A</v>
      </c>
      <c r="N133" s="61" t="e">
        <f>+B133*Parametri!N73*Parametri!$U73</f>
        <v>#N/A</v>
      </c>
      <c r="O133" s="61" t="e">
        <f>+C133*Parametri!O73*Parametri!$U73</f>
        <v>#N/A</v>
      </c>
      <c r="P133" s="61" t="e">
        <f>+D133*Parametri!P73*Parametri!$U73</f>
        <v>#N/A</v>
      </c>
      <c r="Q133" s="61" t="e">
        <f>+E133*Parametri!Q73*Parametri!$U73</f>
        <v>#N/A</v>
      </c>
      <c r="R133" s="61" t="e">
        <f>+F133*Parametri!R73*Parametri!$U73</f>
        <v>#N/A</v>
      </c>
      <c r="S133" s="61" t="e">
        <f>+G133*Parametri!S73*Parametri!$U73</f>
        <v>#N/A</v>
      </c>
      <c r="T133" s="62" t="e">
        <f>+H133*Parametri!N73*Parametri!$U73</f>
        <v>#N/A</v>
      </c>
      <c r="U133" s="62" t="e">
        <f>+I133*Parametri!O73*Parametri!$U73</f>
        <v>#N/A</v>
      </c>
      <c r="V133" s="62" t="e">
        <f>+J133*Parametri!P73*Parametri!$U73</f>
        <v>#N/A</v>
      </c>
      <c r="W133" s="62" t="e">
        <f>+K133*Parametri!Q73*Parametri!$U73</f>
        <v>#N/A</v>
      </c>
      <c r="X133" s="62" t="e">
        <f>+L133*Parametri!R73*Parametri!$U73</f>
        <v>#N/A</v>
      </c>
      <c r="Y133" s="62" t="e">
        <f>+M133*Parametri!S73*Parametri!$U73</f>
        <v>#N/A</v>
      </c>
    </row>
    <row r="134" spans="1:25" ht="16.5" x14ac:dyDescent="0.3">
      <c r="A134" t="e">
        <f t="shared" si="33"/>
        <v>#N/A</v>
      </c>
      <c r="B134" s="61" t="e">
        <f t="shared" si="34"/>
        <v>#N/A</v>
      </c>
      <c r="C134" s="61" t="e">
        <f t="shared" si="35"/>
        <v>#N/A</v>
      </c>
      <c r="D134" s="61" t="e">
        <f t="shared" si="36"/>
        <v>#N/A</v>
      </c>
      <c r="E134" s="61" t="e">
        <f t="shared" si="37"/>
        <v>#N/A</v>
      </c>
      <c r="F134" s="61" t="e">
        <f t="shared" si="38"/>
        <v>#N/A</v>
      </c>
      <c r="G134" s="61" t="e">
        <f t="shared" si="39"/>
        <v>#N/A</v>
      </c>
      <c r="H134" s="62" t="e">
        <f t="shared" si="40"/>
        <v>#N/A</v>
      </c>
      <c r="I134" s="62" t="e">
        <f t="shared" si="41"/>
        <v>#N/A</v>
      </c>
      <c r="J134" s="62" t="e">
        <f t="shared" si="42"/>
        <v>#N/A</v>
      </c>
      <c r="K134" s="62" t="e">
        <f t="shared" si="43"/>
        <v>#N/A</v>
      </c>
      <c r="L134" s="62" t="e">
        <f t="shared" si="44"/>
        <v>#N/A</v>
      </c>
      <c r="M134" s="62" t="e">
        <f t="shared" si="45"/>
        <v>#N/A</v>
      </c>
      <c r="N134" s="61" t="e">
        <f>+B134*Parametri!N74*Parametri!$U74</f>
        <v>#N/A</v>
      </c>
      <c r="O134" s="61" t="e">
        <f>+C134*Parametri!O74*Parametri!$U74</f>
        <v>#N/A</v>
      </c>
      <c r="P134" s="61" t="e">
        <f>+D134*Parametri!P74*Parametri!$U74</f>
        <v>#N/A</v>
      </c>
      <c r="Q134" s="61" t="e">
        <f>+E134*Parametri!Q74*Parametri!$U74</f>
        <v>#N/A</v>
      </c>
      <c r="R134" s="61" t="e">
        <f>+F134*Parametri!R74*Parametri!$U74</f>
        <v>#N/A</v>
      </c>
      <c r="S134" s="61" t="e">
        <f>+G134*Parametri!S74*Parametri!$U74</f>
        <v>#N/A</v>
      </c>
      <c r="T134" s="62" t="e">
        <f>+H134*Parametri!N74*Parametri!$U74</f>
        <v>#N/A</v>
      </c>
      <c r="U134" s="62" t="e">
        <f>+I134*Parametri!O74*Parametri!$U74</f>
        <v>#N/A</v>
      </c>
      <c r="V134" s="62" t="e">
        <f>+J134*Parametri!P74*Parametri!$U74</f>
        <v>#N/A</v>
      </c>
      <c r="W134" s="62" t="e">
        <f>+K134*Parametri!Q74*Parametri!$U74</f>
        <v>#N/A</v>
      </c>
      <c r="X134" s="62" t="e">
        <f>+L134*Parametri!R74*Parametri!$U74</f>
        <v>#N/A</v>
      </c>
      <c r="Y134" s="62" t="e">
        <f>+M134*Parametri!S74*Parametri!$U74</f>
        <v>#N/A</v>
      </c>
    </row>
    <row r="135" spans="1:25" ht="16.5" x14ac:dyDescent="0.3">
      <c r="A135" t="e">
        <f t="shared" si="33"/>
        <v>#N/A</v>
      </c>
      <c r="B135" s="61" t="e">
        <f t="shared" si="34"/>
        <v>#N/A</v>
      </c>
      <c r="C135" s="61" t="e">
        <f t="shared" si="35"/>
        <v>#N/A</v>
      </c>
      <c r="D135" s="61" t="e">
        <f t="shared" si="36"/>
        <v>#N/A</v>
      </c>
      <c r="E135" s="61" t="e">
        <f t="shared" si="37"/>
        <v>#N/A</v>
      </c>
      <c r="F135" s="61" t="e">
        <f t="shared" si="38"/>
        <v>#N/A</v>
      </c>
      <c r="G135" s="61" t="e">
        <f t="shared" si="39"/>
        <v>#N/A</v>
      </c>
      <c r="H135" s="62" t="e">
        <f t="shared" si="40"/>
        <v>#N/A</v>
      </c>
      <c r="I135" s="62" t="e">
        <f t="shared" si="41"/>
        <v>#N/A</v>
      </c>
      <c r="J135" s="62" t="e">
        <f t="shared" si="42"/>
        <v>#N/A</v>
      </c>
      <c r="K135" s="62" t="e">
        <f t="shared" si="43"/>
        <v>#N/A</v>
      </c>
      <c r="L135" s="62" t="e">
        <f t="shared" si="44"/>
        <v>#N/A</v>
      </c>
      <c r="M135" s="62" t="e">
        <f t="shared" si="45"/>
        <v>#N/A</v>
      </c>
      <c r="N135" s="61" t="e">
        <f>+B135*Parametri!N75*Parametri!$U75</f>
        <v>#N/A</v>
      </c>
      <c r="O135" s="61" t="e">
        <f>+C135*Parametri!O75*Parametri!$U75</f>
        <v>#N/A</v>
      </c>
      <c r="P135" s="61" t="e">
        <f>+D135*Parametri!P75*Parametri!$U75</f>
        <v>#N/A</v>
      </c>
      <c r="Q135" s="61" t="e">
        <f>+E135*Parametri!Q75*Parametri!$U75</f>
        <v>#N/A</v>
      </c>
      <c r="R135" s="61" t="e">
        <f>+F135*Parametri!R75*Parametri!$U75</f>
        <v>#N/A</v>
      </c>
      <c r="S135" s="61" t="e">
        <f>+G135*Parametri!S75*Parametri!$U75</f>
        <v>#N/A</v>
      </c>
      <c r="T135" s="62" t="e">
        <f>+H135*Parametri!N75*Parametri!$U75</f>
        <v>#N/A</v>
      </c>
      <c r="U135" s="62" t="e">
        <f>+I135*Parametri!O75*Parametri!$U75</f>
        <v>#N/A</v>
      </c>
      <c r="V135" s="62" t="e">
        <f>+J135*Parametri!P75*Parametri!$U75</f>
        <v>#N/A</v>
      </c>
      <c r="W135" s="62" t="e">
        <f>+K135*Parametri!Q75*Parametri!$U75</f>
        <v>#N/A</v>
      </c>
      <c r="X135" s="62" t="e">
        <f>+L135*Parametri!R75*Parametri!$U75</f>
        <v>#N/A</v>
      </c>
      <c r="Y135" s="62" t="e">
        <f>+M135*Parametri!S75*Parametri!$U75</f>
        <v>#N/A</v>
      </c>
    </row>
    <row r="136" spans="1:25" ht="16.5" x14ac:dyDescent="0.3">
      <c r="A136" t="e">
        <f t="shared" si="33"/>
        <v>#N/A</v>
      </c>
      <c r="B136" s="61" t="e">
        <f t="shared" si="34"/>
        <v>#N/A</v>
      </c>
      <c r="C136" s="61" t="e">
        <f t="shared" si="35"/>
        <v>#N/A</v>
      </c>
      <c r="D136" s="61" t="e">
        <f t="shared" si="36"/>
        <v>#N/A</v>
      </c>
      <c r="E136" s="61" t="e">
        <f t="shared" si="37"/>
        <v>#N/A</v>
      </c>
      <c r="F136" s="61" t="e">
        <f t="shared" si="38"/>
        <v>#N/A</v>
      </c>
      <c r="G136" s="61" t="e">
        <f t="shared" si="39"/>
        <v>#N/A</v>
      </c>
      <c r="H136" s="62" t="e">
        <f t="shared" si="40"/>
        <v>#N/A</v>
      </c>
      <c r="I136" s="62" t="e">
        <f t="shared" si="41"/>
        <v>#N/A</v>
      </c>
      <c r="J136" s="62" t="e">
        <f t="shared" si="42"/>
        <v>#N/A</v>
      </c>
      <c r="K136" s="62" t="e">
        <f t="shared" si="43"/>
        <v>#N/A</v>
      </c>
      <c r="L136" s="62" t="e">
        <f t="shared" si="44"/>
        <v>#N/A</v>
      </c>
      <c r="M136" s="62" t="e">
        <f t="shared" si="45"/>
        <v>#N/A</v>
      </c>
      <c r="N136" s="61" t="e">
        <f>+B136*Parametri!N76*Parametri!$U76</f>
        <v>#N/A</v>
      </c>
      <c r="O136" s="61" t="e">
        <f>+C136*Parametri!O76*Parametri!$U76</f>
        <v>#N/A</v>
      </c>
      <c r="P136" s="61" t="e">
        <f>+D136*Parametri!P76*Parametri!$U76</f>
        <v>#N/A</v>
      </c>
      <c r="Q136" s="61" t="e">
        <f>+E136*Parametri!Q76*Parametri!$U76</f>
        <v>#N/A</v>
      </c>
      <c r="R136" s="61" t="e">
        <f>+F136*Parametri!R76*Parametri!$U76</f>
        <v>#N/A</v>
      </c>
      <c r="S136" s="61" t="e">
        <f>+G136*Parametri!S76*Parametri!$U76</f>
        <v>#N/A</v>
      </c>
      <c r="T136" s="62" t="e">
        <f>+H136*Parametri!N76*Parametri!$U76</f>
        <v>#N/A</v>
      </c>
      <c r="U136" s="62" t="e">
        <f>+I136*Parametri!O76*Parametri!$U76</f>
        <v>#N/A</v>
      </c>
      <c r="V136" s="62" t="e">
        <f>+J136*Parametri!P76*Parametri!$U76</f>
        <v>#N/A</v>
      </c>
      <c r="W136" s="62" t="e">
        <f>+K136*Parametri!Q76*Parametri!$U76</f>
        <v>#N/A</v>
      </c>
      <c r="X136" s="62" t="e">
        <f>+L136*Parametri!R76*Parametri!$U76</f>
        <v>#N/A</v>
      </c>
      <c r="Y136" s="62" t="e">
        <f>+M136*Parametri!S76*Parametri!$U76</f>
        <v>#N/A</v>
      </c>
    </row>
    <row r="137" spans="1:25" ht="16.5" x14ac:dyDescent="0.3">
      <c r="A137" t="e">
        <f t="shared" si="33"/>
        <v>#N/A</v>
      </c>
      <c r="B137" s="61" t="e">
        <f t="shared" si="34"/>
        <v>#N/A</v>
      </c>
      <c r="C137" s="61" t="e">
        <f t="shared" si="35"/>
        <v>#N/A</v>
      </c>
      <c r="D137" s="61" t="e">
        <f t="shared" si="36"/>
        <v>#N/A</v>
      </c>
      <c r="E137" s="61" t="e">
        <f t="shared" si="37"/>
        <v>#N/A</v>
      </c>
      <c r="F137" s="61" t="e">
        <f t="shared" si="38"/>
        <v>#N/A</v>
      </c>
      <c r="G137" s="61" t="e">
        <f t="shared" si="39"/>
        <v>#N/A</v>
      </c>
      <c r="H137" s="62" t="e">
        <f t="shared" si="40"/>
        <v>#N/A</v>
      </c>
      <c r="I137" s="62" t="e">
        <f t="shared" si="41"/>
        <v>#N/A</v>
      </c>
      <c r="J137" s="62" t="e">
        <f t="shared" si="42"/>
        <v>#N/A</v>
      </c>
      <c r="K137" s="62" t="e">
        <f t="shared" si="43"/>
        <v>#N/A</v>
      </c>
      <c r="L137" s="62" t="e">
        <f t="shared" si="44"/>
        <v>#N/A</v>
      </c>
      <c r="M137" s="62" t="e">
        <f t="shared" si="45"/>
        <v>#N/A</v>
      </c>
      <c r="N137" s="61" t="e">
        <f>+B137*Parametri!N77*Parametri!$U77</f>
        <v>#N/A</v>
      </c>
      <c r="O137" s="61" t="e">
        <f>+C137*Parametri!O77*Parametri!$U77</f>
        <v>#N/A</v>
      </c>
      <c r="P137" s="61" t="e">
        <f>+D137*Parametri!P77*Parametri!$U77</f>
        <v>#N/A</v>
      </c>
      <c r="Q137" s="61" t="e">
        <f>+E137*Parametri!Q77*Parametri!$U77</f>
        <v>#N/A</v>
      </c>
      <c r="R137" s="61" t="e">
        <f>+F137*Parametri!R77*Parametri!$U77</f>
        <v>#N/A</v>
      </c>
      <c r="S137" s="61" t="e">
        <f>+G137*Parametri!S77*Parametri!$U77</f>
        <v>#N/A</v>
      </c>
      <c r="T137" s="62" t="e">
        <f>+H137*Parametri!N77*Parametri!$U77</f>
        <v>#N/A</v>
      </c>
      <c r="U137" s="62" t="e">
        <f>+I137*Parametri!O77*Parametri!$U77</f>
        <v>#N/A</v>
      </c>
      <c r="V137" s="62" t="e">
        <f>+J137*Parametri!P77*Parametri!$U77</f>
        <v>#N/A</v>
      </c>
      <c r="W137" s="62" t="e">
        <f>+K137*Parametri!Q77*Parametri!$U77</f>
        <v>#N/A</v>
      </c>
      <c r="X137" s="62" t="e">
        <f>+L137*Parametri!R77*Parametri!$U77</f>
        <v>#N/A</v>
      </c>
      <c r="Y137" s="62" t="e">
        <f>+M137*Parametri!S77*Parametri!$U77</f>
        <v>#N/A</v>
      </c>
    </row>
    <row r="138" spans="1:25" ht="16.5" x14ac:dyDescent="0.3">
      <c r="A138" t="e">
        <f t="shared" si="33"/>
        <v>#N/A</v>
      </c>
      <c r="B138" s="61" t="e">
        <f t="shared" si="34"/>
        <v>#N/A</v>
      </c>
      <c r="C138" s="61" t="e">
        <f t="shared" si="35"/>
        <v>#N/A</v>
      </c>
      <c r="D138" s="61" t="e">
        <f t="shared" si="36"/>
        <v>#N/A</v>
      </c>
      <c r="E138" s="61" t="e">
        <f t="shared" si="37"/>
        <v>#N/A</v>
      </c>
      <c r="F138" s="61" t="e">
        <f t="shared" si="38"/>
        <v>#N/A</v>
      </c>
      <c r="G138" s="61" t="e">
        <f t="shared" si="39"/>
        <v>#N/A</v>
      </c>
      <c r="H138" s="62" t="e">
        <f t="shared" si="40"/>
        <v>#N/A</v>
      </c>
      <c r="I138" s="62" t="e">
        <f t="shared" si="41"/>
        <v>#N/A</v>
      </c>
      <c r="J138" s="62" t="e">
        <f t="shared" si="42"/>
        <v>#N/A</v>
      </c>
      <c r="K138" s="62" t="e">
        <f t="shared" si="43"/>
        <v>#N/A</v>
      </c>
      <c r="L138" s="62" t="e">
        <f t="shared" si="44"/>
        <v>#N/A</v>
      </c>
      <c r="M138" s="62" t="e">
        <f t="shared" si="45"/>
        <v>#N/A</v>
      </c>
      <c r="N138" s="61" t="e">
        <f>+B138*Parametri!N78*Parametri!$U78</f>
        <v>#N/A</v>
      </c>
      <c r="O138" s="61" t="e">
        <f>+C138*Parametri!O78*Parametri!$U78</f>
        <v>#N/A</v>
      </c>
      <c r="P138" s="61" t="e">
        <f>+D138*Parametri!P78*Parametri!$U78</f>
        <v>#N/A</v>
      </c>
      <c r="Q138" s="61" t="e">
        <f>+E138*Parametri!Q78*Parametri!$U78</f>
        <v>#N/A</v>
      </c>
      <c r="R138" s="61" t="e">
        <f>+F138*Parametri!R78*Parametri!$U78</f>
        <v>#N/A</v>
      </c>
      <c r="S138" s="61" t="e">
        <f>+G138*Parametri!S78*Parametri!$U78</f>
        <v>#N/A</v>
      </c>
      <c r="T138" s="62" t="e">
        <f>+H138*Parametri!N78*Parametri!$U78</f>
        <v>#N/A</v>
      </c>
      <c r="U138" s="62" t="e">
        <f>+I138*Parametri!O78*Parametri!$U78</f>
        <v>#N/A</v>
      </c>
      <c r="V138" s="62" t="e">
        <f>+J138*Parametri!P78*Parametri!$U78</f>
        <v>#N/A</v>
      </c>
      <c r="W138" s="62" t="e">
        <f>+K138*Parametri!Q78*Parametri!$U78</f>
        <v>#N/A</v>
      </c>
      <c r="X138" s="62" t="e">
        <f>+L138*Parametri!R78*Parametri!$U78</f>
        <v>#N/A</v>
      </c>
      <c r="Y138" s="62" t="e">
        <f>+M138*Parametri!S78*Parametri!$U78</f>
        <v>#N/A</v>
      </c>
    </row>
    <row r="139" spans="1:25" ht="16.5" x14ac:dyDescent="0.3">
      <c r="A139" t="e">
        <f t="shared" si="33"/>
        <v>#N/A</v>
      </c>
      <c r="B139" s="61" t="e">
        <f t="shared" si="34"/>
        <v>#N/A</v>
      </c>
      <c r="C139" s="61" t="e">
        <f t="shared" si="35"/>
        <v>#N/A</v>
      </c>
      <c r="D139" s="61" t="e">
        <f t="shared" si="36"/>
        <v>#N/A</v>
      </c>
      <c r="E139" s="61" t="e">
        <f t="shared" si="37"/>
        <v>#N/A</v>
      </c>
      <c r="F139" s="61" t="e">
        <f t="shared" si="38"/>
        <v>#N/A</v>
      </c>
      <c r="G139" s="61" t="e">
        <f t="shared" si="39"/>
        <v>#N/A</v>
      </c>
      <c r="H139" s="62" t="e">
        <f t="shared" si="40"/>
        <v>#N/A</v>
      </c>
      <c r="I139" s="62" t="e">
        <f t="shared" si="41"/>
        <v>#N/A</v>
      </c>
      <c r="J139" s="62" t="e">
        <f t="shared" si="42"/>
        <v>#N/A</v>
      </c>
      <c r="K139" s="62" t="e">
        <f t="shared" si="43"/>
        <v>#N/A</v>
      </c>
      <c r="L139" s="62" t="e">
        <f t="shared" si="44"/>
        <v>#N/A</v>
      </c>
      <c r="M139" s="62" t="e">
        <f t="shared" si="45"/>
        <v>#N/A</v>
      </c>
      <c r="N139" s="61" t="e">
        <f>+B139*Parametri!N79*Parametri!$U79</f>
        <v>#N/A</v>
      </c>
      <c r="O139" s="61" t="e">
        <f>+C139*Parametri!O79*Parametri!$U79</f>
        <v>#N/A</v>
      </c>
      <c r="P139" s="61" t="e">
        <f>+D139*Parametri!P79*Parametri!$U79</f>
        <v>#N/A</v>
      </c>
      <c r="Q139" s="61" t="e">
        <f>+E139*Parametri!Q79*Parametri!$U79</f>
        <v>#N/A</v>
      </c>
      <c r="R139" s="61" t="e">
        <f>+F139*Parametri!R79*Parametri!$U79</f>
        <v>#N/A</v>
      </c>
      <c r="S139" s="61" t="e">
        <f>+G139*Parametri!S79*Parametri!$U79</f>
        <v>#N/A</v>
      </c>
      <c r="T139" s="62" t="e">
        <f>+H139*Parametri!N79*Parametri!$U79</f>
        <v>#N/A</v>
      </c>
      <c r="U139" s="62" t="e">
        <f>+I139*Parametri!O79*Parametri!$U79</f>
        <v>#N/A</v>
      </c>
      <c r="V139" s="62" t="e">
        <f>+J139*Parametri!P79*Parametri!$U79</f>
        <v>#N/A</v>
      </c>
      <c r="W139" s="62" t="e">
        <f>+K139*Parametri!Q79*Parametri!$U79</f>
        <v>#N/A</v>
      </c>
      <c r="X139" s="62" t="e">
        <f>+L139*Parametri!R79*Parametri!$U79</f>
        <v>#N/A</v>
      </c>
      <c r="Y139" s="62" t="e">
        <f>+M139*Parametri!S79*Parametri!$U79</f>
        <v>#N/A</v>
      </c>
    </row>
    <row r="140" spans="1:25" ht="16.5" x14ac:dyDescent="0.3">
      <c r="A140" t="e">
        <f t="shared" si="33"/>
        <v>#N/A</v>
      </c>
      <c r="B140" s="61" t="e">
        <f t="shared" si="34"/>
        <v>#N/A</v>
      </c>
      <c r="C140" s="61" t="e">
        <f t="shared" si="35"/>
        <v>#N/A</v>
      </c>
      <c r="D140" s="61" t="e">
        <f t="shared" si="36"/>
        <v>#N/A</v>
      </c>
      <c r="E140" s="61" t="e">
        <f t="shared" si="37"/>
        <v>#N/A</v>
      </c>
      <c r="F140" s="61" t="e">
        <f t="shared" si="38"/>
        <v>#N/A</v>
      </c>
      <c r="G140" s="61" t="e">
        <f t="shared" si="39"/>
        <v>#N/A</v>
      </c>
      <c r="H140" s="62" t="e">
        <f t="shared" si="40"/>
        <v>#N/A</v>
      </c>
      <c r="I140" s="62" t="e">
        <f t="shared" si="41"/>
        <v>#N/A</v>
      </c>
      <c r="J140" s="62" t="e">
        <f t="shared" si="42"/>
        <v>#N/A</v>
      </c>
      <c r="K140" s="62" t="e">
        <f t="shared" si="43"/>
        <v>#N/A</v>
      </c>
      <c r="L140" s="62" t="e">
        <f t="shared" si="44"/>
        <v>#N/A</v>
      </c>
      <c r="M140" s="62" t="e">
        <f t="shared" si="45"/>
        <v>#N/A</v>
      </c>
      <c r="N140" s="61" t="e">
        <f>+B140*Parametri!N80*Parametri!$U80</f>
        <v>#N/A</v>
      </c>
      <c r="O140" s="61" t="e">
        <f>+C140*Parametri!O80*Parametri!$U80</f>
        <v>#N/A</v>
      </c>
      <c r="P140" s="61" t="e">
        <f>+D140*Parametri!P80*Parametri!$U80</f>
        <v>#N/A</v>
      </c>
      <c r="Q140" s="61" t="e">
        <f>+E140*Parametri!Q80*Parametri!$U80</f>
        <v>#N/A</v>
      </c>
      <c r="R140" s="61" t="e">
        <f>+F140*Parametri!R80*Parametri!$U80</f>
        <v>#N/A</v>
      </c>
      <c r="S140" s="61" t="e">
        <f>+G140*Parametri!S80*Parametri!$U80</f>
        <v>#N/A</v>
      </c>
      <c r="T140" s="62" t="e">
        <f>+H140*Parametri!N80*Parametri!$U80</f>
        <v>#N/A</v>
      </c>
      <c r="U140" s="62" t="e">
        <f>+I140*Parametri!O80*Parametri!$U80</f>
        <v>#N/A</v>
      </c>
      <c r="V140" s="62" t="e">
        <f>+J140*Parametri!P80*Parametri!$U80</f>
        <v>#N/A</v>
      </c>
      <c r="W140" s="62" t="e">
        <f>+K140*Parametri!Q80*Parametri!$U80</f>
        <v>#N/A</v>
      </c>
      <c r="X140" s="62" t="e">
        <f>+L140*Parametri!R80*Parametri!$U80</f>
        <v>#N/A</v>
      </c>
      <c r="Y140" s="62" t="e">
        <f>+M140*Parametri!S80*Parametri!$U80</f>
        <v>#N/A</v>
      </c>
    </row>
    <row r="141" spans="1:25" ht="16.5" x14ac:dyDescent="0.3">
      <c r="A141" t="e">
        <f t="shared" si="33"/>
        <v>#N/A</v>
      </c>
      <c r="B141" s="61" t="e">
        <f t="shared" si="34"/>
        <v>#N/A</v>
      </c>
      <c r="C141" s="61" t="e">
        <f t="shared" si="35"/>
        <v>#N/A</v>
      </c>
      <c r="D141" s="61" t="e">
        <f t="shared" si="36"/>
        <v>#N/A</v>
      </c>
      <c r="E141" s="61" t="e">
        <f t="shared" si="37"/>
        <v>#N/A</v>
      </c>
      <c r="F141" s="61" t="e">
        <f t="shared" si="38"/>
        <v>#N/A</v>
      </c>
      <c r="G141" s="61" t="e">
        <f t="shared" si="39"/>
        <v>#N/A</v>
      </c>
      <c r="H141" s="62" t="e">
        <f t="shared" si="40"/>
        <v>#N/A</v>
      </c>
      <c r="I141" s="62" t="e">
        <f t="shared" si="41"/>
        <v>#N/A</v>
      </c>
      <c r="J141" s="62" t="e">
        <f t="shared" si="42"/>
        <v>#N/A</v>
      </c>
      <c r="K141" s="62" t="e">
        <f t="shared" si="43"/>
        <v>#N/A</v>
      </c>
      <c r="L141" s="62" t="e">
        <f t="shared" si="44"/>
        <v>#N/A</v>
      </c>
      <c r="M141" s="62" t="e">
        <f t="shared" si="45"/>
        <v>#N/A</v>
      </c>
      <c r="N141" s="61" t="e">
        <f>+B141*Parametri!N81*Parametri!$U81</f>
        <v>#N/A</v>
      </c>
      <c r="O141" s="61" t="e">
        <f>+C141*Parametri!O81*Parametri!$U81</f>
        <v>#N/A</v>
      </c>
      <c r="P141" s="61" t="e">
        <f>+D141*Parametri!P81*Parametri!$U81</f>
        <v>#N/A</v>
      </c>
      <c r="Q141" s="61" t="e">
        <f>+E141*Parametri!Q81*Parametri!$U81</f>
        <v>#N/A</v>
      </c>
      <c r="R141" s="61" t="e">
        <f>+F141*Parametri!R81*Parametri!$U81</f>
        <v>#N/A</v>
      </c>
      <c r="S141" s="61" t="e">
        <f>+G141*Parametri!S81*Parametri!$U81</f>
        <v>#N/A</v>
      </c>
      <c r="T141" s="62" t="e">
        <f>+H141*Parametri!N81*Parametri!$U81</f>
        <v>#N/A</v>
      </c>
      <c r="U141" s="62" t="e">
        <f>+I141*Parametri!O81*Parametri!$U81</f>
        <v>#N/A</v>
      </c>
      <c r="V141" s="62" t="e">
        <f>+J141*Parametri!P81*Parametri!$U81</f>
        <v>#N/A</v>
      </c>
      <c r="W141" s="62" t="e">
        <f>+K141*Parametri!Q81*Parametri!$U81</f>
        <v>#N/A</v>
      </c>
      <c r="X141" s="62" t="e">
        <f>+L141*Parametri!R81*Parametri!$U81</f>
        <v>#N/A</v>
      </c>
      <c r="Y141" s="62" t="e">
        <f>+M141*Parametri!S81*Parametri!$U81</f>
        <v>#N/A</v>
      </c>
    </row>
    <row r="142" spans="1:25" ht="16.5" x14ac:dyDescent="0.3">
      <c r="A142" t="e">
        <f>+A141+1</f>
        <v>#N/A</v>
      </c>
      <c r="B142" s="61" t="e">
        <f t="shared" si="34"/>
        <v>#N/A</v>
      </c>
      <c r="C142" s="61" t="e">
        <f t="shared" si="35"/>
        <v>#N/A</v>
      </c>
      <c r="D142" s="61" t="e">
        <f t="shared" si="36"/>
        <v>#N/A</v>
      </c>
      <c r="E142" s="61" t="e">
        <f t="shared" si="37"/>
        <v>#N/A</v>
      </c>
      <c r="F142" s="61" t="e">
        <f t="shared" si="38"/>
        <v>#N/A</v>
      </c>
      <c r="G142" s="61" t="e">
        <f t="shared" si="39"/>
        <v>#N/A</v>
      </c>
      <c r="H142" s="62" t="e">
        <f t="shared" si="40"/>
        <v>#N/A</v>
      </c>
      <c r="I142" s="62" t="e">
        <f t="shared" si="41"/>
        <v>#N/A</v>
      </c>
      <c r="J142" s="62" t="e">
        <f t="shared" si="42"/>
        <v>#N/A</v>
      </c>
      <c r="K142" s="62" t="e">
        <f t="shared" si="43"/>
        <v>#N/A</v>
      </c>
      <c r="L142" s="62" t="e">
        <f t="shared" si="44"/>
        <v>#N/A</v>
      </c>
      <c r="M142" s="62" t="e">
        <f t="shared" si="45"/>
        <v>#N/A</v>
      </c>
      <c r="N142" s="61" t="e">
        <f>+B142*Parametri!N82*Parametri!$U82</f>
        <v>#N/A</v>
      </c>
      <c r="O142" s="61" t="e">
        <f>+C142*Parametri!O82*Parametri!$U82</f>
        <v>#N/A</v>
      </c>
      <c r="P142" s="61" t="e">
        <f>+D142*Parametri!P82*Parametri!$U82</f>
        <v>#N/A</v>
      </c>
      <c r="Q142" s="61" t="e">
        <f>+E142*Parametri!Q82*Parametri!$U82</f>
        <v>#N/A</v>
      </c>
      <c r="R142" s="61" t="e">
        <f>+F142*Parametri!R82*Parametri!$U82</f>
        <v>#N/A</v>
      </c>
      <c r="S142" s="61" t="e">
        <f>+G142*Parametri!S82*Parametri!$U82</f>
        <v>#N/A</v>
      </c>
      <c r="T142" s="62" t="e">
        <f>+H142*Parametri!N82*Parametri!$U82</f>
        <v>#N/A</v>
      </c>
      <c r="U142" s="62" t="e">
        <f>+I142*Parametri!O82*Parametri!$U82</f>
        <v>#N/A</v>
      </c>
      <c r="V142" s="62" t="e">
        <f>+J142*Parametri!P82*Parametri!$U82</f>
        <v>#N/A</v>
      </c>
      <c r="W142" s="62" t="e">
        <f>+K142*Parametri!Q82*Parametri!$U82</f>
        <v>#N/A</v>
      </c>
      <c r="X142" s="62" t="e">
        <f>+L142*Parametri!R82*Parametri!$U82</f>
        <v>#N/A</v>
      </c>
      <c r="Y142" s="62" t="e">
        <f>+M142*Parametri!S82*Parametri!$U82</f>
        <v>#N/A</v>
      </c>
    </row>
    <row r="143" spans="1:25" ht="16.5" x14ac:dyDescent="0.3">
      <c r="A143" t="e">
        <f t="shared" si="33"/>
        <v>#N/A</v>
      </c>
      <c r="B143" s="61" t="e">
        <f t="shared" si="34"/>
        <v>#N/A</v>
      </c>
      <c r="C143" s="61" t="e">
        <f t="shared" si="35"/>
        <v>#N/A</v>
      </c>
      <c r="D143" s="61" t="e">
        <f t="shared" si="36"/>
        <v>#N/A</v>
      </c>
      <c r="E143" s="61" t="e">
        <f t="shared" si="37"/>
        <v>#N/A</v>
      </c>
      <c r="F143" s="61" t="e">
        <f t="shared" si="38"/>
        <v>#N/A</v>
      </c>
      <c r="G143" s="61" t="e">
        <f t="shared" si="39"/>
        <v>#N/A</v>
      </c>
      <c r="H143" s="62" t="e">
        <f t="shared" si="40"/>
        <v>#N/A</v>
      </c>
      <c r="I143" s="62" t="e">
        <f t="shared" si="41"/>
        <v>#N/A</v>
      </c>
      <c r="J143" s="62" t="e">
        <f t="shared" si="42"/>
        <v>#N/A</v>
      </c>
      <c r="K143" s="62" t="e">
        <f t="shared" si="43"/>
        <v>#N/A</v>
      </c>
      <c r="L143" s="62" t="e">
        <f t="shared" si="44"/>
        <v>#N/A</v>
      </c>
      <c r="M143" s="62" t="e">
        <f t="shared" si="45"/>
        <v>#N/A</v>
      </c>
      <c r="N143" s="61" t="e">
        <f>+B143*Parametri!N83*Parametri!$U83</f>
        <v>#N/A</v>
      </c>
      <c r="O143" s="61" t="e">
        <f>+C143*Parametri!O83*Parametri!$U83</f>
        <v>#N/A</v>
      </c>
      <c r="P143" s="61" t="e">
        <f>+D143*Parametri!P83*Parametri!$U83</f>
        <v>#N/A</v>
      </c>
      <c r="Q143" s="61" t="e">
        <f>+E143*Parametri!Q83*Parametri!$U83</f>
        <v>#N/A</v>
      </c>
      <c r="R143" s="61" t="e">
        <f>+F143*Parametri!R83*Parametri!$U83</f>
        <v>#N/A</v>
      </c>
      <c r="S143" s="61" t="e">
        <f>+G143*Parametri!S83*Parametri!$U83</f>
        <v>#N/A</v>
      </c>
      <c r="T143" s="62" t="e">
        <f>+H143*Parametri!N83*Parametri!$U83</f>
        <v>#N/A</v>
      </c>
      <c r="U143" s="62" t="e">
        <f>+I143*Parametri!O83*Parametri!$U83</f>
        <v>#N/A</v>
      </c>
      <c r="V143" s="62" t="e">
        <f>+J143*Parametri!P83*Parametri!$U83</f>
        <v>#N/A</v>
      </c>
      <c r="W143" s="62" t="e">
        <f>+K143*Parametri!Q83*Parametri!$U83</f>
        <v>#N/A</v>
      </c>
      <c r="X143" s="62" t="e">
        <f>+L143*Parametri!R83*Parametri!$U83</f>
        <v>#N/A</v>
      </c>
      <c r="Y143" s="62" t="e">
        <f>+M143*Parametri!S83*Parametri!$U83</f>
        <v>#N/A</v>
      </c>
    </row>
    <row r="144" spans="1:25" ht="16.5" x14ac:dyDescent="0.3">
      <c r="A144" t="e">
        <f t="shared" si="33"/>
        <v>#N/A</v>
      </c>
      <c r="B144" s="61" t="e">
        <f t="shared" si="34"/>
        <v>#N/A</v>
      </c>
      <c r="C144" s="61" t="e">
        <f t="shared" si="35"/>
        <v>#N/A</v>
      </c>
      <c r="D144" s="61" t="e">
        <f t="shared" si="36"/>
        <v>#N/A</v>
      </c>
      <c r="E144" s="61" t="e">
        <f t="shared" si="37"/>
        <v>#N/A</v>
      </c>
      <c r="F144" s="61" t="e">
        <f t="shared" si="38"/>
        <v>#N/A</v>
      </c>
      <c r="G144" s="61" t="e">
        <f t="shared" si="39"/>
        <v>#N/A</v>
      </c>
      <c r="H144" s="62" t="e">
        <f t="shared" si="40"/>
        <v>#N/A</v>
      </c>
      <c r="I144" s="62" t="e">
        <f t="shared" si="41"/>
        <v>#N/A</v>
      </c>
      <c r="J144" s="62" t="e">
        <f t="shared" si="42"/>
        <v>#N/A</v>
      </c>
      <c r="K144" s="62" t="e">
        <f t="shared" si="43"/>
        <v>#N/A</v>
      </c>
      <c r="L144" s="62" t="e">
        <f t="shared" si="44"/>
        <v>#N/A</v>
      </c>
      <c r="M144" s="62" t="e">
        <f t="shared" si="45"/>
        <v>#N/A</v>
      </c>
      <c r="N144" s="61" t="e">
        <f>+B144*Parametri!N84*Parametri!$U84</f>
        <v>#N/A</v>
      </c>
      <c r="O144" s="61" t="e">
        <f>+C144*Parametri!O84*Parametri!$U84</f>
        <v>#N/A</v>
      </c>
      <c r="P144" s="61" t="e">
        <f>+D144*Parametri!P84*Parametri!$U84</f>
        <v>#N/A</v>
      </c>
      <c r="Q144" s="61" t="e">
        <f>+E144*Parametri!Q84*Parametri!$U84</f>
        <v>#N/A</v>
      </c>
      <c r="R144" s="61" t="e">
        <f>+F144*Parametri!R84*Parametri!$U84</f>
        <v>#N/A</v>
      </c>
      <c r="S144" s="61" t="e">
        <f>+G144*Parametri!S84*Parametri!$U84</f>
        <v>#N/A</v>
      </c>
      <c r="T144" s="62" t="e">
        <f>+H144*Parametri!N84*Parametri!$U84</f>
        <v>#N/A</v>
      </c>
      <c r="U144" s="62" t="e">
        <f>+I144*Parametri!O84*Parametri!$U84</f>
        <v>#N/A</v>
      </c>
      <c r="V144" s="62" t="e">
        <f>+J144*Parametri!P84*Parametri!$U84</f>
        <v>#N/A</v>
      </c>
      <c r="W144" s="62" t="e">
        <f>+K144*Parametri!Q84*Parametri!$U84</f>
        <v>#N/A</v>
      </c>
      <c r="X144" s="62" t="e">
        <f>+L144*Parametri!R84*Parametri!$U84</f>
        <v>#N/A</v>
      </c>
      <c r="Y144" s="62" t="e">
        <f>+M144*Parametri!S84*Parametri!$U84</f>
        <v>#N/A</v>
      </c>
    </row>
    <row r="145" spans="1:25" ht="16.5" x14ac:dyDescent="0.3">
      <c r="A145" t="e">
        <f t="shared" si="33"/>
        <v>#N/A</v>
      </c>
      <c r="B145" s="61" t="e">
        <f t="shared" si="34"/>
        <v>#N/A</v>
      </c>
      <c r="C145" s="61" t="e">
        <f t="shared" si="35"/>
        <v>#N/A</v>
      </c>
      <c r="D145" s="61" t="e">
        <f t="shared" si="36"/>
        <v>#N/A</v>
      </c>
      <c r="E145" s="61" t="e">
        <f t="shared" si="37"/>
        <v>#N/A</v>
      </c>
      <c r="F145" s="61" t="e">
        <f t="shared" si="38"/>
        <v>#N/A</v>
      </c>
      <c r="G145" s="61" t="e">
        <f t="shared" si="39"/>
        <v>#N/A</v>
      </c>
      <c r="H145" s="62" t="e">
        <f t="shared" si="40"/>
        <v>#N/A</v>
      </c>
      <c r="I145" s="62" t="e">
        <f t="shared" si="41"/>
        <v>#N/A</v>
      </c>
      <c r="J145" s="62" t="e">
        <f t="shared" si="42"/>
        <v>#N/A</v>
      </c>
      <c r="K145" s="62" t="e">
        <f t="shared" si="43"/>
        <v>#N/A</v>
      </c>
      <c r="L145" s="62" t="e">
        <f t="shared" si="44"/>
        <v>#N/A</v>
      </c>
      <c r="M145" s="62" t="e">
        <f t="shared" si="45"/>
        <v>#N/A</v>
      </c>
      <c r="N145" s="61" t="e">
        <f>+B145*Parametri!N85*Parametri!$U85</f>
        <v>#N/A</v>
      </c>
      <c r="O145" s="61" t="e">
        <f>+C145*Parametri!O85*Parametri!$U85</f>
        <v>#N/A</v>
      </c>
      <c r="P145" s="61" t="e">
        <f>+D145*Parametri!P85*Parametri!$U85</f>
        <v>#N/A</v>
      </c>
      <c r="Q145" s="61" t="e">
        <f>+E145*Parametri!Q85*Parametri!$U85</f>
        <v>#N/A</v>
      </c>
      <c r="R145" s="61" t="e">
        <f>+F145*Parametri!R85*Parametri!$U85</f>
        <v>#N/A</v>
      </c>
      <c r="S145" s="61" t="e">
        <f>+G145*Parametri!S85*Parametri!$U85</f>
        <v>#N/A</v>
      </c>
      <c r="T145" s="62" t="e">
        <f>+H145*Parametri!N85*Parametri!$U85</f>
        <v>#N/A</v>
      </c>
      <c r="U145" s="62" t="e">
        <f>+I145*Parametri!O85*Parametri!$U85</f>
        <v>#N/A</v>
      </c>
      <c r="V145" s="62" t="e">
        <f>+J145*Parametri!P85*Parametri!$U85</f>
        <v>#N/A</v>
      </c>
      <c r="W145" s="62" t="e">
        <f>+K145*Parametri!Q85*Parametri!$U85</f>
        <v>#N/A</v>
      </c>
      <c r="X145" s="62" t="e">
        <f>+L145*Parametri!R85*Parametri!$U85</f>
        <v>#N/A</v>
      </c>
      <c r="Y145" s="62" t="e">
        <f>+M145*Parametri!S85*Parametri!$U85</f>
        <v>#N/A</v>
      </c>
    </row>
    <row r="146" spans="1:25" ht="16.5" x14ac:dyDescent="0.3">
      <c r="A146" t="e">
        <f t="shared" si="33"/>
        <v>#N/A</v>
      </c>
      <c r="B146" s="61" t="e">
        <f t="shared" si="34"/>
        <v>#N/A</v>
      </c>
      <c r="C146" s="61" t="e">
        <f t="shared" si="35"/>
        <v>#N/A</v>
      </c>
      <c r="D146" s="61" t="e">
        <f t="shared" si="36"/>
        <v>#N/A</v>
      </c>
      <c r="E146" s="61" t="e">
        <f t="shared" si="37"/>
        <v>#N/A</v>
      </c>
      <c r="F146" s="61" t="e">
        <f t="shared" si="38"/>
        <v>#N/A</v>
      </c>
      <c r="G146" s="61" t="e">
        <f t="shared" si="39"/>
        <v>#N/A</v>
      </c>
      <c r="H146" s="62" t="e">
        <f t="shared" si="40"/>
        <v>#N/A</v>
      </c>
      <c r="I146" s="62" t="e">
        <f t="shared" si="41"/>
        <v>#N/A</v>
      </c>
      <c r="J146" s="62" t="e">
        <f t="shared" si="42"/>
        <v>#N/A</v>
      </c>
      <c r="K146" s="62" t="e">
        <f t="shared" si="43"/>
        <v>#N/A</v>
      </c>
      <c r="L146" s="62" t="e">
        <f t="shared" si="44"/>
        <v>#N/A</v>
      </c>
      <c r="M146" s="62" t="e">
        <f t="shared" si="45"/>
        <v>#N/A</v>
      </c>
      <c r="N146" s="61" t="e">
        <f>+B146*Parametri!N86*Parametri!$U86</f>
        <v>#N/A</v>
      </c>
      <c r="O146" s="61" t="e">
        <f>+C146*Parametri!O86*Parametri!$U86</f>
        <v>#N/A</v>
      </c>
      <c r="P146" s="61" t="e">
        <f>+D146*Parametri!P86*Parametri!$U86</f>
        <v>#N/A</v>
      </c>
      <c r="Q146" s="61" t="e">
        <f>+E146*Parametri!Q86*Parametri!$U86</f>
        <v>#N/A</v>
      </c>
      <c r="R146" s="61" t="e">
        <f>+F146*Parametri!R86*Parametri!$U86</f>
        <v>#N/A</v>
      </c>
      <c r="S146" s="61" t="e">
        <f>+G146*Parametri!S86*Parametri!$U86</f>
        <v>#N/A</v>
      </c>
      <c r="T146" s="62" t="e">
        <f>+H146*Parametri!N86*Parametri!$U86</f>
        <v>#N/A</v>
      </c>
      <c r="U146" s="62" t="e">
        <f>+I146*Parametri!O86*Parametri!$U86</f>
        <v>#N/A</v>
      </c>
      <c r="V146" s="62" t="e">
        <f>+J146*Parametri!P86*Parametri!$U86</f>
        <v>#N/A</v>
      </c>
      <c r="W146" s="62" t="e">
        <f>+K146*Parametri!Q86*Parametri!$U86</f>
        <v>#N/A</v>
      </c>
      <c r="X146" s="62" t="e">
        <f>+L146*Parametri!R86*Parametri!$U86</f>
        <v>#N/A</v>
      </c>
      <c r="Y146" s="62" t="e">
        <f>+M146*Parametri!S86*Parametri!$U86</f>
        <v>#N/A</v>
      </c>
    </row>
    <row r="147" spans="1:25" ht="16.5" x14ac:dyDescent="0.3">
      <c r="A147" t="e">
        <f t="shared" si="33"/>
        <v>#N/A</v>
      </c>
      <c r="B147" s="61" t="e">
        <f t="shared" si="34"/>
        <v>#N/A</v>
      </c>
      <c r="C147" s="61" t="e">
        <f t="shared" si="35"/>
        <v>#N/A</v>
      </c>
      <c r="D147" s="61" t="e">
        <f t="shared" si="36"/>
        <v>#N/A</v>
      </c>
      <c r="E147" s="61" t="e">
        <f t="shared" si="37"/>
        <v>#N/A</v>
      </c>
      <c r="F147" s="61" t="e">
        <f t="shared" si="38"/>
        <v>#N/A</v>
      </c>
      <c r="G147" s="61" t="e">
        <f t="shared" si="39"/>
        <v>#N/A</v>
      </c>
      <c r="H147" s="62" t="e">
        <f t="shared" si="40"/>
        <v>#N/A</v>
      </c>
      <c r="I147" s="62" t="e">
        <f t="shared" si="41"/>
        <v>#N/A</v>
      </c>
      <c r="J147" s="62" t="e">
        <f t="shared" si="42"/>
        <v>#N/A</v>
      </c>
      <c r="K147" s="62" t="e">
        <f t="shared" si="43"/>
        <v>#N/A</v>
      </c>
      <c r="L147" s="62" t="e">
        <f t="shared" si="44"/>
        <v>#N/A</v>
      </c>
      <c r="M147" s="62" t="e">
        <f t="shared" si="45"/>
        <v>#N/A</v>
      </c>
      <c r="N147" s="61" t="e">
        <f>+B147*Parametri!N87*Parametri!$U87</f>
        <v>#N/A</v>
      </c>
      <c r="O147" s="61" t="e">
        <f>+C147*Parametri!O87*Parametri!$U87</f>
        <v>#N/A</v>
      </c>
      <c r="P147" s="61" t="e">
        <f>+D147*Parametri!P87*Parametri!$U87</f>
        <v>#N/A</v>
      </c>
      <c r="Q147" s="61" t="e">
        <f>+E147*Parametri!Q87*Parametri!$U87</f>
        <v>#N/A</v>
      </c>
      <c r="R147" s="61" t="e">
        <f>+F147*Parametri!R87*Parametri!$U87</f>
        <v>#N/A</v>
      </c>
      <c r="S147" s="61" t="e">
        <f>+G147*Parametri!S87*Parametri!$U87</f>
        <v>#N/A</v>
      </c>
      <c r="T147" s="62" t="e">
        <f>+H147*Parametri!N87*Parametri!$U87</f>
        <v>#N/A</v>
      </c>
      <c r="U147" s="62" t="e">
        <f>+I147*Parametri!O87*Parametri!$U87</f>
        <v>#N/A</v>
      </c>
      <c r="V147" s="62" t="e">
        <f>+J147*Parametri!P87*Parametri!$U87</f>
        <v>#N/A</v>
      </c>
      <c r="W147" s="62" t="e">
        <f>+K147*Parametri!Q87*Parametri!$U87</f>
        <v>#N/A</v>
      </c>
      <c r="X147" s="62" t="e">
        <f>+L147*Parametri!R87*Parametri!$U87</f>
        <v>#N/A</v>
      </c>
      <c r="Y147" s="62" t="e">
        <f>+M147*Parametri!S87*Parametri!$U87</f>
        <v>#N/A</v>
      </c>
    </row>
    <row r="148" spans="1:25" ht="16.5" x14ac:dyDescent="0.3">
      <c r="A148" t="e">
        <f t="shared" si="33"/>
        <v>#N/A</v>
      </c>
      <c r="B148" s="61" t="e">
        <f t="shared" si="34"/>
        <v>#N/A</v>
      </c>
      <c r="C148" s="61" t="e">
        <f t="shared" si="35"/>
        <v>#N/A</v>
      </c>
      <c r="D148" s="61" t="e">
        <f t="shared" si="36"/>
        <v>#N/A</v>
      </c>
      <c r="E148" s="61" t="e">
        <f t="shared" si="37"/>
        <v>#N/A</v>
      </c>
      <c r="F148" s="61" t="e">
        <f t="shared" si="38"/>
        <v>#N/A</v>
      </c>
      <c r="G148" s="61" t="e">
        <f t="shared" si="39"/>
        <v>#N/A</v>
      </c>
      <c r="H148" s="62" t="e">
        <f t="shared" si="40"/>
        <v>#N/A</v>
      </c>
      <c r="I148" s="62" t="e">
        <f t="shared" si="41"/>
        <v>#N/A</v>
      </c>
      <c r="J148" s="62" t="e">
        <f t="shared" si="42"/>
        <v>#N/A</v>
      </c>
      <c r="K148" s="62" t="e">
        <f t="shared" si="43"/>
        <v>#N/A</v>
      </c>
      <c r="L148" s="62" t="e">
        <f t="shared" si="44"/>
        <v>#N/A</v>
      </c>
      <c r="M148" s="62" t="e">
        <f t="shared" si="45"/>
        <v>#N/A</v>
      </c>
      <c r="N148" s="61" t="e">
        <f>+B148*Parametri!N88*Parametri!$U88</f>
        <v>#N/A</v>
      </c>
      <c r="O148" s="61" t="e">
        <f>+C148*Parametri!O88*Parametri!$U88</f>
        <v>#N/A</v>
      </c>
      <c r="P148" s="61" t="e">
        <f>+D148*Parametri!P88*Parametri!$U88</f>
        <v>#N/A</v>
      </c>
      <c r="Q148" s="61" t="e">
        <f>+E148*Parametri!Q88*Parametri!$U88</f>
        <v>#N/A</v>
      </c>
      <c r="R148" s="61" t="e">
        <f>+F148*Parametri!R88*Parametri!$U88</f>
        <v>#N/A</v>
      </c>
      <c r="S148" s="61" t="e">
        <f>+G148*Parametri!S88*Parametri!$U88</f>
        <v>#N/A</v>
      </c>
      <c r="T148" s="62" t="e">
        <f>+H148*Parametri!N88*Parametri!$U88</f>
        <v>#N/A</v>
      </c>
      <c r="U148" s="62" t="e">
        <f>+I148*Parametri!O88*Parametri!$U88</f>
        <v>#N/A</v>
      </c>
      <c r="V148" s="62" t="e">
        <f>+J148*Parametri!P88*Parametri!$U88</f>
        <v>#N/A</v>
      </c>
      <c r="W148" s="62" t="e">
        <f>+K148*Parametri!Q88*Parametri!$U88</f>
        <v>#N/A</v>
      </c>
      <c r="X148" s="62" t="e">
        <f>+L148*Parametri!R88*Parametri!$U88</f>
        <v>#N/A</v>
      </c>
      <c r="Y148" s="62" t="e">
        <f>+M148*Parametri!S88*Parametri!$U88</f>
        <v>#N/A</v>
      </c>
    </row>
    <row r="149" spans="1:25" ht="16.5" x14ac:dyDescent="0.3">
      <c r="A149" t="e">
        <f t="shared" si="33"/>
        <v>#N/A</v>
      </c>
      <c r="B149" s="61" t="e">
        <f t="shared" si="34"/>
        <v>#N/A</v>
      </c>
      <c r="C149" s="61" t="e">
        <f t="shared" si="35"/>
        <v>#N/A</v>
      </c>
      <c r="D149" s="61" t="e">
        <f t="shared" si="36"/>
        <v>#N/A</v>
      </c>
      <c r="E149" s="61" t="e">
        <f t="shared" si="37"/>
        <v>#N/A</v>
      </c>
      <c r="F149" s="61" t="e">
        <f t="shared" si="38"/>
        <v>#N/A</v>
      </c>
      <c r="G149" s="61" t="e">
        <f t="shared" si="39"/>
        <v>#N/A</v>
      </c>
      <c r="H149" s="62" t="e">
        <f t="shared" si="40"/>
        <v>#N/A</v>
      </c>
      <c r="I149" s="62" t="e">
        <f t="shared" si="41"/>
        <v>#N/A</v>
      </c>
      <c r="J149" s="62" t="e">
        <f t="shared" si="42"/>
        <v>#N/A</v>
      </c>
      <c r="K149" s="62" t="e">
        <f t="shared" si="43"/>
        <v>#N/A</v>
      </c>
      <c r="L149" s="62" t="e">
        <f t="shared" si="44"/>
        <v>#N/A</v>
      </c>
      <c r="M149" s="62" t="e">
        <f t="shared" si="45"/>
        <v>#N/A</v>
      </c>
      <c r="N149" s="61" t="e">
        <f>+B149*Parametri!N89*Parametri!$U89</f>
        <v>#N/A</v>
      </c>
      <c r="O149" s="61" t="e">
        <f>+C149*Parametri!O89*Parametri!$U89</f>
        <v>#N/A</v>
      </c>
      <c r="P149" s="61" t="e">
        <f>+D149*Parametri!P89*Parametri!$U89</f>
        <v>#N/A</v>
      </c>
      <c r="Q149" s="61" t="e">
        <f>+E149*Parametri!Q89*Parametri!$U89</f>
        <v>#N/A</v>
      </c>
      <c r="R149" s="61" t="e">
        <f>+F149*Parametri!R89*Parametri!$U89</f>
        <v>#N/A</v>
      </c>
      <c r="S149" s="61" t="e">
        <f>+G149*Parametri!S89*Parametri!$U89</f>
        <v>#N/A</v>
      </c>
      <c r="T149" s="62" t="e">
        <f>+H149*Parametri!N89*Parametri!$U89</f>
        <v>#N/A</v>
      </c>
      <c r="U149" s="62" t="e">
        <f>+I149*Parametri!O89*Parametri!$U89</f>
        <v>#N/A</v>
      </c>
      <c r="V149" s="62" t="e">
        <f>+J149*Parametri!P89*Parametri!$U89</f>
        <v>#N/A</v>
      </c>
      <c r="W149" s="62" t="e">
        <f>+K149*Parametri!Q89*Parametri!$U89</f>
        <v>#N/A</v>
      </c>
      <c r="X149" s="62" t="e">
        <f>+L149*Parametri!R89*Parametri!$U89</f>
        <v>#N/A</v>
      </c>
      <c r="Y149" s="62" t="e">
        <f>+M149*Parametri!S89*Parametri!$U89</f>
        <v>#N/A</v>
      </c>
    </row>
    <row r="150" spans="1:25" ht="16.5" x14ac:dyDescent="0.3">
      <c r="A150" t="e">
        <f t="shared" si="33"/>
        <v>#N/A</v>
      </c>
      <c r="B150" s="61" t="e">
        <f t="shared" si="34"/>
        <v>#N/A</v>
      </c>
      <c r="C150" s="61" t="e">
        <f t="shared" si="35"/>
        <v>#N/A</v>
      </c>
      <c r="D150" s="61" t="e">
        <f t="shared" si="36"/>
        <v>#N/A</v>
      </c>
      <c r="E150" s="61" t="e">
        <f t="shared" si="37"/>
        <v>#N/A</v>
      </c>
      <c r="F150" s="61" t="e">
        <f t="shared" si="38"/>
        <v>#N/A</v>
      </c>
      <c r="G150" s="61" t="e">
        <f t="shared" si="39"/>
        <v>#N/A</v>
      </c>
      <c r="H150" s="62" t="e">
        <f t="shared" si="40"/>
        <v>#N/A</v>
      </c>
      <c r="I150" s="62" t="e">
        <f t="shared" si="41"/>
        <v>#N/A</v>
      </c>
      <c r="J150" s="62" t="e">
        <f t="shared" si="42"/>
        <v>#N/A</v>
      </c>
      <c r="K150" s="62" t="e">
        <f t="shared" si="43"/>
        <v>#N/A</v>
      </c>
      <c r="L150" s="62" t="e">
        <f t="shared" si="44"/>
        <v>#N/A</v>
      </c>
      <c r="M150" s="62" t="e">
        <f t="shared" si="45"/>
        <v>#N/A</v>
      </c>
      <c r="N150" s="61" t="e">
        <f>+B150*Parametri!N90*Parametri!$U90</f>
        <v>#N/A</v>
      </c>
      <c r="O150" s="61" t="e">
        <f>+C150*Parametri!O90*Parametri!$U90</f>
        <v>#N/A</v>
      </c>
      <c r="P150" s="61" t="e">
        <f>+D150*Parametri!P90*Parametri!$U90</f>
        <v>#N/A</v>
      </c>
      <c r="Q150" s="61" t="e">
        <f>+E150*Parametri!Q90*Parametri!$U90</f>
        <v>#N/A</v>
      </c>
      <c r="R150" s="61" t="e">
        <f>+F150*Parametri!R90*Parametri!$U90</f>
        <v>#N/A</v>
      </c>
      <c r="S150" s="61" t="e">
        <f>+G150*Parametri!S90*Parametri!$U90</f>
        <v>#N/A</v>
      </c>
      <c r="T150" s="62" t="e">
        <f>+H150*Parametri!N90*Parametri!$U90</f>
        <v>#N/A</v>
      </c>
      <c r="U150" s="62" t="e">
        <f>+I150*Parametri!O90*Parametri!$U90</f>
        <v>#N/A</v>
      </c>
      <c r="V150" s="62" t="e">
        <f>+J150*Parametri!P90*Parametri!$U90</f>
        <v>#N/A</v>
      </c>
      <c r="W150" s="62" t="e">
        <f>+K150*Parametri!Q90*Parametri!$U90</f>
        <v>#N/A</v>
      </c>
      <c r="X150" s="62" t="e">
        <f>+L150*Parametri!R90*Parametri!$U90</f>
        <v>#N/A</v>
      </c>
      <c r="Y150" s="62" t="e">
        <f>+M150*Parametri!S90*Parametri!$U90</f>
        <v>#N/A</v>
      </c>
    </row>
    <row r="151" spans="1:25" ht="16.5" x14ac:dyDescent="0.3">
      <c r="A151" t="e">
        <f t="shared" si="33"/>
        <v>#N/A</v>
      </c>
      <c r="B151" s="61" t="e">
        <f t="shared" si="34"/>
        <v>#N/A</v>
      </c>
      <c r="C151" s="61" t="e">
        <f t="shared" si="35"/>
        <v>#N/A</v>
      </c>
      <c r="D151" s="61" t="e">
        <f t="shared" si="36"/>
        <v>#N/A</v>
      </c>
      <c r="E151" s="61" t="e">
        <f t="shared" si="37"/>
        <v>#N/A</v>
      </c>
      <c r="F151" s="61" t="e">
        <f t="shared" si="38"/>
        <v>#N/A</v>
      </c>
      <c r="G151" s="61" t="e">
        <f t="shared" si="39"/>
        <v>#N/A</v>
      </c>
      <c r="H151" s="62" t="e">
        <f t="shared" si="40"/>
        <v>#N/A</v>
      </c>
      <c r="I151" s="62" t="e">
        <f t="shared" si="41"/>
        <v>#N/A</v>
      </c>
      <c r="J151" s="62" t="e">
        <f t="shared" si="42"/>
        <v>#N/A</v>
      </c>
      <c r="K151" s="62" t="e">
        <f t="shared" si="43"/>
        <v>#N/A</v>
      </c>
      <c r="L151" s="62" t="e">
        <f t="shared" si="44"/>
        <v>#N/A</v>
      </c>
      <c r="M151" s="62" t="e">
        <f t="shared" si="45"/>
        <v>#N/A</v>
      </c>
      <c r="N151" s="61" t="e">
        <f>+B151*Parametri!N91*Parametri!$U91</f>
        <v>#N/A</v>
      </c>
      <c r="O151" s="61" t="e">
        <f>+C151*Parametri!O91*Parametri!$U91</f>
        <v>#N/A</v>
      </c>
      <c r="P151" s="61" t="e">
        <f>+D151*Parametri!P91*Parametri!$U91</f>
        <v>#N/A</v>
      </c>
      <c r="Q151" s="61" t="e">
        <f>+E151*Parametri!Q91*Parametri!$U91</f>
        <v>#N/A</v>
      </c>
      <c r="R151" s="61" t="e">
        <f>+F151*Parametri!R91*Parametri!$U91</f>
        <v>#N/A</v>
      </c>
      <c r="S151" s="61" t="e">
        <f>+G151*Parametri!S91*Parametri!$U91</f>
        <v>#N/A</v>
      </c>
      <c r="T151" s="62" t="e">
        <f>+H151*Parametri!N91*Parametri!$U91</f>
        <v>#N/A</v>
      </c>
      <c r="U151" s="62" t="e">
        <f>+I151*Parametri!O91*Parametri!$U91</f>
        <v>#N/A</v>
      </c>
      <c r="V151" s="62" t="e">
        <f>+J151*Parametri!P91*Parametri!$U91</f>
        <v>#N/A</v>
      </c>
      <c r="W151" s="62" t="e">
        <f>+K151*Parametri!Q91*Parametri!$U91</f>
        <v>#N/A</v>
      </c>
      <c r="X151" s="62" t="e">
        <f>+L151*Parametri!R91*Parametri!$U91</f>
        <v>#N/A</v>
      </c>
      <c r="Y151" s="62" t="e">
        <f>+M151*Parametri!S91*Parametri!$U91</f>
        <v>#N/A</v>
      </c>
    </row>
    <row r="152" spans="1:25" ht="16.5" x14ac:dyDescent="0.3">
      <c r="A152" t="e">
        <f t="shared" si="33"/>
        <v>#N/A</v>
      </c>
      <c r="B152" s="61" t="e">
        <f t="shared" si="34"/>
        <v>#N/A</v>
      </c>
      <c r="C152" s="61" t="e">
        <f t="shared" si="35"/>
        <v>#N/A</v>
      </c>
      <c r="D152" s="61" t="e">
        <f t="shared" si="36"/>
        <v>#N/A</v>
      </c>
      <c r="E152" s="61" t="e">
        <f t="shared" si="37"/>
        <v>#N/A</v>
      </c>
      <c r="F152" s="61" t="e">
        <f t="shared" si="38"/>
        <v>#N/A</v>
      </c>
      <c r="G152" s="61" t="e">
        <f t="shared" si="39"/>
        <v>#N/A</v>
      </c>
      <c r="H152" s="62" t="e">
        <f t="shared" si="40"/>
        <v>#N/A</v>
      </c>
      <c r="I152" s="62" t="e">
        <f t="shared" si="41"/>
        <v>#N/A</v>
      </c>
      <c r="J152" s="62" t="e">
        <f t="shared" si="42"/>
        <v>#N/A</v>
      </c>
      <c r="K152" s="62" t="e">
        <f t="shared" si="43"/>
        <v>#N/A</v>
      </c>
      <c r="L152" s="62" t="e">
        <f t="shared" si="44"/>
        <v>#N/A</v>
      </c>
      <c r="M152" s="62" t="e">
        <f t="shared" si="45"/>
        <v>#N/A</v>
      </c>
      <c r="N152" s="61" t="e">
        <f>+B152*Parametri!N92*Parametri!$U92</f>
        <v>#N/A</v>
      </c>
      <c r="O152" s="61" t="e">
        <f>+C152*Parametri!O92*Parametri!$U92</f>
        <v>#N/A</v>
      </c>
      <c r="P152" s="61" t="e">
        <f>+D152*Parametri!P92*Parametri!$U92</f>
        <v>#N/A</v>
      </c>
      <c r="Q152" s="61" t="e">
        <f>+E152*Parametri!Q92*Parametri!$U92</f>
        <v>#N/A</v>
      </c>
      <c r="R152" s="61" t="e">
        <f>+F152*Parametri!R92*Parametri!$U92</f>
        <v>#N/A</v>
      </c>
      <c r="S152" s="61" t="e">
        <f>+G152*Parametri!S92*Parametri!$U92</f>
        <v>#N/A</v>
      </c>
      <c r="T152" s="62" t="e">
        <f>+H152*Parametri!N92*Parametri!$U92</f>
        <v>#N/A</v>
      </c>
      <c r="U152" s="62" t="e">
        <f>+I152*Parametri!O92*Parametri!$U92</f>
        <v>#N/A</v>
      </c>
      <c r="V152" s="62" t="e">
        <f>+J152*Parametri!P92*Parametri!$U92</f>
        <v>#N/A</v>
      </c>
      <c r="W152" s="62" t="e">
        <f>+K152*Parametri!Q92*Parametri!$U92</f>
        <v>#N/A</v>
      </c>
      <c r="X152" s="62" t="e">
        <f>+L152*Parametri!R92*Parametri!$U92</f>
        <v>#N/A</v>
      </c>
      <c r="Y152" s="62" t="e">
        <f>+M152*Parametri!S92*Parametri!$U92</f>
        <v>#N/A</v>
      </c>
    </row>
    <row r="153" spans="1:25" ht="16.5" x14ac:dyDescent="0.3">
      <c r="A153" t="e">
        <f t="shared" si="33"/>
        <v>#N/A</v>
      </c>
      <c r="B153" s="61" t="e">
        <f t="shared" si="34"/>
        <v>#N/A</v>
      </c>
      <c r="C153" s="61" t="e">
        <f t="shared" si="35"/>
        <v>#N/A</v>
      </c>
      <c r="D153" s="61" t="e">
        <f t="shared" si="36"/>
        <v>#N/A</v>
      </c>
      <c r="E153" s="61" t="e">
        <f t="shared" si="37"/>
        <v>#N/A</v>
      </c>
      <c r="F153" s="61" t="e">
        <f t="shared" si="38"/>
        <v>#N/A</v>
      </c>
      <c r="G153" s="61" t="e">
        <f t="shared" si="39"/>
        <v>#N/A</v>
      </c>
      <c r="H153" s="62" t="e">
        <f t="shared" si="40"/>
        <v>#N/A</v>
      </c>
      <c r="I153" s="62" t="e">
        <f t="shared" si="41"/>
        <v>#N/A</v>
      </c>
      <c r="J153" s="62" t="e">
        <f t="shared" si="42"/>
        <v>#N/A</v>
      </c>
      <c r="K153" s="62" t="e">
        <f t="shared" si="43"/>
        <v>#N/A</v>
      </c>
      <c r="L153" s="62" t="e">
        <f t="shared" si="44"/>
        <v>#N/A</v>
      </c>
      <c r="M153" s="62" t="e">
        <f t="shared" si="45"/>
        <v>#N/A</v>
      </c>
      <c r="N153" s="61" t="e">
        <f>+B153*Parametri!N93*Parametri!$U93</f>
        <v>#N/A</v>
      </c>
      <c r="O153" s="61" t="e">
        <f>+C153*Parametri!O93*Parametri!$U93</f>
        <v>#N/A</v>
      </c>
      <c r="P153" s="61" t="e">
        <f>+D153*Parametri!P93*Parametri!$U93</f>
        <v>#N/A</v>
      </c>
      <c r="Q153" s="61" t="e">
        <f>+E153*Parametri!Q93*Parametri!$U93</f>
        <v>#N/A</v>
      </c>
      <c r="R153" s="61" t="e">
        <f>+F153*Parametri!R93*Parametri!$U93</f>
        <v>#N/A</v>
      </c>
      <c r="S153" s="61" t="e">
        <f>+G153*Parametri!S93*Parametri!$U93</f>
        <v>#N/A</v>
      </c>
      <c r="T153" s="62" t="e">
        <f>+H153*Parametri!N93*Parametri!$U93</f>
        <v>#N/A</v>
      </c>
      <c r="U153" s="62" t="e">
        <f>+I153*Parametri!O93*Parametri!$U93</f>
        <v>#N/A</v>
      </c>
      <c r="V153" s="62" t="e">
        <f>+J153*Parametri!P93*Parametri!$U93</f>
        <v>#N/A</v>
      </c>
      <c r="W153" s="62" t="e">
        <f>+K153*Parametri!Q93*Parametri!$U93</f>
        <v>#N/A</v>
      </c>
      <c r="X153" s="62" t="e">
        <f>+L153*Parametri!R93*Parametri!$U93</f>
        <v>#N/A</v>
      </c>
      <c r="Y153" s="62" t="e">
        <f>+M153*Parametri!S93*Parametri!$U93</f>
        <v>#N/A</v>
      </c>
    </row>
    <row r="154" spans="1:25" ht="16.5" x14ac:dyDescent="0.3">
      <c r="A154" t="e">
        <f t="shared" si="33"/>
        <v>#N/A</v>
      </c>
      <c r="B154" s="61" t="e">
        <f t="shared" si="34"/>
        <v>#N/A</v>
      </c>
      <c r="C154" s="61" t="e">
        <f t="shared" si="35"/>
        <v>#N/A</v>
      </c>
      <c r="D154" s="61" t="e">
        <f t="shared" si="36"/>
        <v>#N/A</v>
      </c>
      <c r="E154" s="61" t="e">
        <f t="shared" si="37"/>
        <v>#N/A</v>
      </c>
      <c r="F154" s="61" t="e">
        <f t="shared" si="38"/>
        <v>#N/A</v>
      </c>
      <c r="G154" s="61" t="e">
        <f t="shared" si="39"/>
        <v>#N/A</v>
      </c>
      <c r="H154" s="62" t="e">
        <f t="shared" si="40"/>
        <v>#N/A</v>
      </c>
      <c r="I154" s="62" t="e">
        <f t="shared" si="41"/>
        <v>#N/A</v>
      </c>
      <c r="J154" s="62" t="e">
        <f t="shared" si="42"/>
        <v>#N/A</v>
      </c>
      <c r="K154" s="62" t="e">
        <f t="shared" si="43"/>
        <v>#N/A</v>
      </c>
      <c r="L154" s="62" t="e">
        <f t="shared" si="44"/>
        <v>#N/A</v>
      </c>
      <c r="M154" s="62" t="e">
        <f t="shared" si="45"/>
        <v>#N/A</v>
      </c>
      <c r="N154" s="61" t="e">
        <f>+B154*Parametri!N94*Parametri!$U94</f>
        <v>#N/A</v>
      </c>
      <c r="O154" s="61" t="e">
        <f>+C154*Parametri!O94*Parametri!$U94</f>
        <v>#N/A</v>
      </c>
      <c r="P154" s="61" t="e">
        <f>+D154*Parametri!P94*Parametri!$U94</f>
        <v>#N/A</v>
      </c>
      <c r="Q154" s="61" t="e">
        <f>+E154*Parametri!Q94*Parametri!$U94</f>
        <v>#N/A</v>
      </c>
      <c r="R154" s="61" t="e">
        <f>+F154*Parametri!R94*Parametri!$U94</f>
        <v>#N/A</v>
      </c>
      <c r="S154" s="61" t="e">
        <f>+G154*Parametri!S94*Parametri!$U94</f>
        <v>#N/A</v>
      </c>
      <c r="T154" s="62" t="e">
        <f>+H154*Parametri!N94*Parametri!$U94</f>
        <v>#N/A</v>
      </c>
      <c r="U154" s="62" t="e">
        <f>+I154*Parametri!O94*Parametri!$U94</f>
        <v>#N/A</v>
      </c>
      <c r="V154" s="62" t="e">
        <f>+J154*Parametri!P94*Parametri!$U94</f>
        <v>#N/A</v>
      </c>
      <c r="W154" s="62" t="e">
        <f>+K154*Parametri!Q94*Parametri!$U94</f>
        <v>#N/A</v>
      </c>
      <c r="X154" s="62" t="e">
        <f>+L154*Parametri!R94*Parametri!$U94</f>
        <v>#N/A</v>
      </c>
      <c r="Y154" s="62" t="e">
        <f>+M154*Parametri!S94*Parametri!$U94</f>
        <v>#N/A</v>
      </c>
    </row>
    <row r="155" spans="1:25" ht="16.5" x14ac:dyDescent="0.3">
      <c r="A155" t="e">
        <f t="shared" si="33"/>
        <v>#N/A</v>
      </c>
      <c r="B155" s="61" t="e">
        <f t="shared" si="34"/>
        <v>#N/A</v>
      </c>
      <c r="C155" s="61" t="e">
        <f t="shared" si="35"/>
        <v>#N/A</v>
      </c>
      <c r="D155" s="61" t="e">
        <f t="shared" si="36"/>
        <v>#N/A</v>
      </c>
      <c r="E155" s="61" t="e">
        <f t="shared" si="37"/>
        <v>#N/A</v>
      </c>
      <c r="F155" s="61" t="e">
        <f t="shared" si="38"/>
        <v>#N/A</v>
      </c>
      <c r="G155" s="61" t="e">
        <f t="shared" si="39"/>
        <v>#N/A</v>
      </c>
      <c r="H155" s="62" t="e">
        <f t="shared" si="40"/>
        <v>#N/A</v>
      </c>
      <c r="I155" s="62" t="e">
        <f t="shared" si="41"/>
        <v>#N/A</v>
      </c>
      <c r="J155" s="62" t="e">
        <f t="shared" si="42"/>
        <v>#N/A</v>
      </c>
      <c r="K155" s="62" t="e">
        <f t="shared" si="43"/>
        <v>#N/A</v>
      </c>
      <c r="L155" s="62" t="e">
        <f t="shared" si="44"/>
        <v>#N/A</v>
      </c>
      <c r="M155" s="62" t="e">
        <f t="shared" si="45"/>
        <v>#N/A</v>
      </c>
      <c r="N155" s="61" t="e">
        <f>+B155*Parametri!N95*Parametri!$U95</f>
        <v>#N/A</v>
      </c>
      <c r="O155" s="61" t="e">
        <f>+C155*Parametri!O95*Parametri!$U95</f>
        <v>#N/A</v>
      </c>
      <c r="P155" s="61" t="e">
        <f>+D155*Parametri!P95*Parametri!$U95</f>
        <v>#N/A</v>
      </c>
      <c r="Q155" s="61" t="e">
        <f>+E155*Parametri!Q95*Parametri!$U95</f>
        <v>#N/A</v>
      </c>
      <c r="R155" s="61" t="e">
        <f>+F155*Parametri!R95*Parametri!$U95</f>
        <v>#N/A</v>
      </c>
      <c r="S155" s="61" t="e">
        <f>+G155*Parametri!S95*Parametri!$U95</f>
        <v>#N/A</v>
      </c>
      <c r="T155" s="62" t="e">
        <f>+H155*Parametri!N95*Parametri!$U95</f>
        <v>#N/A</v>
      </c>
      <c r="U155" s="62" t="e">
        <f>+I155*Parametri!O95*Parametri!$U95</f>
        <v>#N/A</v>
      </c>
      <c r="V155" s="62" t="e">
        <f>+J155*Parametri!P95*Parametri!$U95</f>
        <v>#N/A</v>
      </c>
      <c r="W155" s="62" t="e">
        <f>+K155*Parametri!Q95*Parametri!$U95</f>
        <v>#N/A</v>
      </c>
      <c r="X155" s="62" t="e">
        <f>+L155*Parametri!R95*Parametri!$U95</f>
        <v>#N/A</v>
      </c>
      <c r="Y155" s="62" t="e">
        <f>+M155*Parametri!S95*Parametri!$U95</f>
        <v>#N/A</v>
      </c>
    </row>
    <row r="156" spans="1:25" ht="16.5" x14ac:dyDescent="0.3">
      <c r="A156" t="e">
        <f>+A155+1</f>
        <v>#N/A</v>
      </c>
      <c r="B156" s="61" t="e">
        <f t="shared" si="34"/>
        <v>#N/A</v>
      </c>
      <c r="C156" s="61" t="e">
        <f t="shared" si="35"/>
        <v>#N/A</v>
      </c>
      <c r="D156" s="61" t="e">
        <f t="shared" si="36"/>
        <v>#N/A</v>
      </c>
      <c r="E156" s="61" t="e">
        <f t="shared" si="37"/>
        <v>#N/A</v>
      </c>
      <c r="F156" s="61" t="e">
        <f t="shared" si="38"/>
        <v>#N/A</v>
      </c>
      <c r="G156" s="61" t="e">
        <f t="shared" si="39"/>
        <v>#N/A</v>
      </c>
      <c r="H156" s="62" t="e">
        <f t="shared" si="40"/>
        <v>#N/A</v>
      </c>
      <c r="I156" s="62" t="e">
        <f t="shared" si="41"/>
        <v>#N/A</v>
      </c>
      <c r="J156" s="62" t="e">
        <f t="shared" si="42"/>
        <v>#N/A</v>
      </c>
      <c r="K156" s="62" t="e">
        <f t="shared" si="43"/>
        <v>#N/A</v>
      </c>
      <c r="L156" s="62" t="e">
        <f t="shared" si="44"/>
        <v>#N/A</v>
      </c>
      <c r="M156" s="62" t="e">
        <f t="shared" si="45"/>
        <v>#N/A</v>
      </c>
      <c r="N156" s="61" t="e">
        <f>+B156*Parametri!N96*Parametri!$U96</f>
        <v>#N/A</v>
      </c>
      <c r="O156" s="61" t="e">
        <f>+C156*Parametri!O96*Parametri!$U96</f>
        <v>#N/A</v>
      </c>
      <c r="P156" s="61" t="e">
        <f>+D156*Parametri!P96*Parametri!$U96</f>
        <v>#N/A</v>
      </c>
      <c r="Q156" s="61" t="e">
        <f>+E156*Parametri!Q96*Parametri!$U96</f>
        <v>#N/A</v>
      </c>
      <c r="R156" s="61" t="e">
        <f>+F156*Parametri!R96*Parametri!$U96</f>
        <v>#N/A</v>
      </c>
      <c r="S156" s="61" t="e">
        <f>+G156*Parametri!S96*Parametri!$U96</f>
        <v>#N/A</v>
      </c>
      <c r="T156" s="62" t="e">
        <f>+H156*Parametri!N96*Parametri!$U96</f>
        <v>#N/A</v>
      </c>
      <c r="U156" s="62" t="e">
        <f>+I156*Parametri!O96*Parametri!$U96</f>
        <v>#N/A</v>
      </c>
      <c r="V156" s="62" t="e">
        <f>+J156*Parametri!P96*Parametri!$U96</f>
        <v>#N/A</v>
      </c>
      <c r="W156" s="62" t="e">
        <f>+K156*Parametri!Q96*Parametri!$U96</f>
        <v>#N/A</v>
      </c>
      <c r="X156" s="62" t="e">
        <f>+L156*Parametri!R96*Parametri!$U96</f>
        <v>#N/A</v>
      </c>
      <c r="Y156" s="62" t="e">
        <f>+M156*Parametri!S96*Parametri!$U96</f>
        <v>#N/A</v>
      </c>
    </row>
    <row r="157" spans="1:25" ht="16.5" x14ac:dyDescent="0.3">
      <c r="A157" t="e">
        <f t="shared" si="33"/>
        <v>#N/A</v>
      </c>
      <c r="B157" s="61" t="e">
        <f t="shared" si="34"/>
        <v>#N/A</v>
      </c>
      <c r="C157" s="61" t="e">
        <f t="shared" si="35"/>
        <v>#N/A</v>
      </c>
      <c r="D157" s="61" t="e">
        <f t="shared" si="36"/>
        <v>#N/A</v>
      </c>
      <c r="E157" s="61" t="e">
        <f t="shared" si="37"/>
        <v>#N/A</v>
      </c>
      <c r="F157" s="61" t="e">
        <f t="shared" si="38"/>
        <v>#N/A</v>
      </c>
      <c r="G157" s="61" t="e">
        <f t="shared" si="39"/>
        <v>#N/A</v>
      </c>
      <c r="H157" s="62" t="e">
        <f t="shared" si="40"/>
        <v>#N/A</v>
      </c>
      <c r="I157" s="62" t="e">
        <f t="shared" si="41"/>
        <v>#N/A</v>
      </c>
      <c r="J157" s="62" t="e">
        <f t="shared" si="42"/>
        <v>#N/A</v>
      </c>
      <c r="K157" s="62" t="e">
        <f t="shared" si="43"/>
        <v>#N/A</v>
      </c>
      <c r="L157" s="62" t="e">
        <f t="shared" si="44"/>
        <v>#N/A</v>
      </c>
      <c r="M157" s="62" t="e">
        <f t="shared" si="45"/>
        <v>#N/A</v>
      </c>
      <c r="N157" s="61" t="e">
        <f>+B157*Parametri!N97*Parametri!$U97</f>
        <v>#N/A</v>
      </c>
      <c r="O157" s="61" t="e">
        <f>+C157*Parametri!O97*Parametri!$U97</f>
        <v>#N/A</v>
      </c>
      <c r="P157" s="61" t="e">
        <f>+D157*Parametri!P97*Parametri!$U97</f>
        <v>#N/A</v>
      </c>
      <c r="Q157" s="61" t="e">
        <f>+E157*Parametri!Q97*Parametri!$U97</f>
        <v>#N/A</v>
      </c>
      <c r="R157" s="61" t="e">
        <f>+F157*Parametri!R97*Parametri!$U97</f>
        <v>#N/A</v>
      </c>
      <c r="S157" s="61" t="e">
        <f>+G157*Parametri!S97*Parametri!$U97</f>
        <v>#N/A</v>
      </c>
      <c r="T157" s="62" t="e">
        <f>+H157*Parametri!N97*Parametri!$U97</f>
        <v>#N/A</v>
      </c>
      <c r="U157" s="62" t="e">
        <f>+I157*Parametri!O97*Parametri!$U97</f>
        <v>#N/A</v>
      </c>
      <c r="V157" s="62" t="e">
        <f>+J157*Parametri!P97*Parametri!$U97</f>
        <v>#N/A</v>
      </c>
      <c r="W157" s="62" t="e">
        <f>+K157*Parametri!Q97*Parametri!$U97</f>
        <v>#N/A</v>
      </c>
      <c r="X157" s="62" t="e">
        <f>+L157*Parametri!R97*Parametri!$U97</f>
        <v>#N/A</v>
      </c>
      <c r="Y157" s="62" t="e">
        <f>+M157*Parametri!S97*Parametri!$U97</f>
        <v>#N/A</v>
      </c>
    </row>
    <row r="158" spans="1:25" ht="16.5" x14ac:dyDescent="0.3">
      <c r="A158" t="e">
        <f t="shared" si="33"/>
        <v>#N/A</v>
      </c>
      <c r="B158" s="61" t="e">
        <f t="shared" si="34"/>
        <v>#N/A</v>
      </c>
      <c r="C158" s="61" t="e">
        <f t="shared" si="35"/>
        <v>#N/A</v>
      </c>
      <c r="D158" s="61" t="e">
        <f t="shared" si="36"/>
        <v>#N/A</v>
      </c>
      <c r="E158" s="61" t="e">
        <f t="shared" si="37"/>
        <v>#N/A</v>
      </c>
      <c r="F158" s="61" t="e">
        <f t="shared" si="38"/>
        <v>#N/A</v>
      </c>
      <c r="G158" s="61" t="e">
        <f t="shared" si="39"/>
        <v>#N/A</v>
      </c>
      <c r="H158" s="62" t="e">
        <f t="shared" si="40"/>
        <v>#N/A</v>
      </c>
      <c r="I158" s="62" t="e">
        <f t="shared" si="41"/>
        <v>#N/A</v>
      </c>
      <c r="J158" s="62" t="e">
        <f t="shared" si="42"/>
        <v>#N/A</v>
      </c>
      <c r="K158" s="62" t="e">
        <f t="shared" si="43"/>
        <v>#N/A</v>
      </c>
      <c r="L158" s="62" t="e">
        <f t="shared" si="44"/>
        <v>#N/A</v>
      </c>
      <c r="M158" s="62" t="e">
        <f t="shared" si="45"/>
        <v>#N/A</v>
      </c>
      <c r="N158" s="61" t="e">
        <f>+B158*Parametri!N98*Parametri!$U98</f>
        <v>#N/A</v>
      </c>
      <c r="O158" s="61" t="e">
        <f>+C158*Parametri!O98*Parametri!$U98</f>
        <v>#N/A</v>
      </c>
      <c r="P158" s="61" t="e">
        <f>+D158*Parametri!P98*Parametri!$U98</f>
        <v>#N/A</v>
      </c>
      <c r="Q158" s="61" t="e">
        <f>+E158*Parametri!Q98*Parametri!$U98</f>
        <v>#N/A</v>
      </c>
      <c r="R158" s="61" t="e">
        <f>+F158*Parametri!R98*Parametri!$U98</f>
        <v>#N/A</v>
      </c>
      <c r="S158" s="61" t="e">
        <f>+G158*Parametri!S98*Parametri!$U98</f>
        <v>#N/A</v>
      </c>
      <c r="T158" s="62" t="e">
        <f>+H158*Parametri!N98*Parametri!$U98</f>
        <v>#N/A</v>
      </c>
      <c r="U158" s="62" t="e">
        <f>+I158*Parametri!O98*Parametri!$U98</f>
        <v>#N/A</v>
      </c>
      <c r="V158" s="62" t="e">
        <f>+J158*Parametri!P98*Parametri!$U98</f>
        <v>#N/A</v>
      </c>
      <c r="W158" s="62" t="e">
        <f>+K158*Parametri!Q98*Parametri!$U98</f>
        <v>#N/A</v>
      </c>
      <c r="X158" s="62" t="e">
        <f>+L158*Parametri!R98*Parametri!$U98</f>
        <v>#N/A</v>
      </c>
      <c r="Y158" s="62" t="e">
        <f>+M158*Parametri!S98*Parametri!$U98</f>
        <v>#N/A</v>
      </c>
    </row>
    <row r="159" spans="1:25" ht="16.5" x14ac:dyDescent="0.3">
      <c r="A159" t="e">
        <f t="shared" si="33"/>
        <v>#N/A</v>
      </c>
      <c r="B159" s="61" t="e">
        <f t="shared" si="34"/>
        <v>#N/A</v>
      </c>
      <c r="C159" s="61" t="e">
        <f t="shared" si="35"/>
        <v>#N/A</v>
      </c>
      <c r="D159" s="61" t="e">
        <f t="shared" si="36"/>
        <v>#N/A</v>
      </c>
      <c r="E159" s="61" t="e">
        <f t="shared" si="37"/>
        <v>#N/A</v>
      </c>
      <c r="F159" s="61" t="e">
        <f t="shared" si="38"/>
        <v>#N/A</v>
      </c>
      <c r="G159" s="61" t="e">
        <f t="shared" si="39"/>
        <v>#N/A</v>
      </c>
      <c r="H159" s="62" t="e">
        <f t="shared" si="40"/>
        <v>#N/A</v>
      </c>
      <c r="I159" s="62" t="e">
        <f t="shared" si="41"/>
        <v>#N/A</v>
      </c>
      <c r="J159" s="62" t="e">
        <f t="shared" si="42"/>
        <v>#N/A</v>
      </c>
      <c r="K159" s="62" t="e">
        <f t="shared" si="43"/>
        <v>#N/A</v>
      </c>
      <c r="L159" s="62" t="e">
        <f t="shared" si="44"/>
        <v>#N/A</v>
      </c>
      <c r="M159" s="62" t="e">
        <f t="shared" si="45"/>
        <v>#N/A</v>
      </c>
      <c r="N159" s="61" t="e">
        <f>+B159*Parametri!N99*Parametri!$U99</f>
        <v>#N/A</v>
      </c>
      <c r="O159" s="61" t="e">
        <f>+C159*Parametri!O99*Parametri!$U99</f>
        <v>#N/A</v>
      </c>
      <c r="P159" s="61" t="e">
        <f>+D159*Parametri!P99*Parametri!$U99</f>
        <v>#N/A</v>
      </c>
      <c r="Q159" s="61" t="e">
        <f>+E159*Parametri!Q99*Parametri!$U99</f>
        <v>#N/A</v>
      </c>
      <c r="R159" s="61" t="e">
        <f>+F159*Parametri!R99*Parametri!$U99</f>
        <v>#N/A</v>
      </c>
      <c r="S159" s="61" t="e">
        <f>+G159*Parametri!S99*Parametri!$U99</f>
        <v>#N/A</v>
      </c>
      <c r="T159" s="62" t="e">
        <f>+H159*Parametri!N99*Parametri!$U99</f>
        <v>#N/A</v>
      </c>
      <c r="U159" s="62" t="e">
        <f>+I159*Parametri!O99*Parametri!$U99</f>
        <v>#N/A</v>
      </c>
      <c r="V159" s="62" t="e">
        <f>+J159*Parametri!P99*Parametri!$U99</f>
        <v>#N/A</v>
      </c>
      <c r="W159" s="62" t="e">
        <f>+K159*Parametri!Q99*Parametri!$U99</f>
        <v>#N/A</v>
      </c>
      <c r="X159" s="62" t="e">
        <f>+L159*Parametri!R99*Parametri!$U99</f>
        <v>#N/A</v>
      </c>
      <c r="Y159" s="62" t="e">
        <f>+M159*Parametri!S99*Parametri!$U99</f>
        <v>#N/A</v>
      </c>
    </row>
    <row r="160" spans="1:25" ht="16.5" x14ac:dyDescent="0.3">
      <c r="A160" t="e">
        <f t="shared" si="33"/>
        <v>#N/A</v>
      </c>
      <c r="B160" s="61" t="e">
        <f t="shared" si="34"/>
        <v>#N/A</v>
      </c>
      <c r="C160" s="61" t="e">
        <f t="shared" si="35"/>
        <v>#N/A</v>
      </c>
      <c r="D160" s="61" t="e">
        <f t="shared" si="36"/>
        <v>#N/A</v>
      </c>
      <c r="E160" s="61" t="e">
        <f t="shared" si="37"/>
        <v>#N/A</v>
      </c>
      <c r="F160" s="61" t="e">
        <f t="shared" si="38"/>
        <v>#N/A</v>
      </c>
      <c r="G160" s="61" t="e">
        <f t="shared" si="39"/>
        <v>#N/A</v>
      </c>
      <c r="H160" s="62" t="e">
        <f t="shared" si="40"/>
        <v>#N/A</v>
      </c>
      <c r="I160" s="62" t="e">
        <f t="shared" si="41"/>
        <v>#N/A</v>
      </c>
      <c r="J160" s="62" t="e">
        <f t="shared" si="42"/>
        <v>#N/A</v>
      </c>
      <c r="K160" s="62" t="e">
        <f t="shared" si="43"/>
        <v>#N/A</v>
      </c>
      <c r="L160" s="62" t="e">
        <f t="shared" si="44"/>
        <v>#N/A</v>
      </c>
      <c r="M160" s="62" t="e">
        <f t="shared" si="45"/>
        <v>#N/A</v>
      </c>
      <c r="N160" s="61" t="e">
        <f>+B160*Parametri!N100*Parametri!$U100</f>
        <v>#N/A</v>
      </c>
      <c r="O160" s="61" t="e">
        <f>+C160*Parametri!O100*Parametri!$U100</f>
        <v>#N/A</v>
      </c>
      <c r="P160" s="61" t="e">
        <f>+D160*Parametri!P100*Parametri!$U100</f>
        <v>#N/A</v>
      </c>
      <c r="Q160" s="61" t="e">
        <f>+E160*Parametri!Q100*Parametri!$U100</f>
        <v>#N/A</v>
      </c>
      <c r="R160" s="61" t="e">
        <f>+F160*Parametri!R100*Parametri!$U100</f>
        <v>#N/A</v>
      </c>
      <c r="S160" s="61" t="e">
        <f>+G160*Parametri!S100*Parametri!$U100</f>
        <v>#N/A</v>
      </c>
      <c r="T160" s="62" t="e">
        <f>+H160*Parametri!N100*Parametri!$U100</f>
        <v>#N/A</v>
      </c>
      <c r="U160" s="62" t="e">
        <f>+I160*Parametri!O100*Parametri!$U100</f>
        <v>#N/A</v>
      </c>
      <c r="V160" s="62" t="e">
        <f>+J160*Parametri!P100*Parametri!$U100</f>
        <v>#N/A</v>
      </c>
      <c r="W160" s="62" t="e">
        <f>+K160*Parametri!Q100*Parametri!$U100</f>
        <v>#N/A</v>
      </c>
      <c r="X160" s="62" t="e">
        <f>+L160*Parametri!R100*Parametri!$U100</f>
        <v>#N/A</v>
      </c>
      <c r="Y160" s="62" t="e">
        <f>+M160*Parametri!S100*Parametri!$U100</f>
        <v>#N/A</v>
      </c>
    </row>
    <row r="161" spans="1:25" ht="16.5" x14ac:dyDescent="0.3">
      <c r="A161" t="e">
        <f t="shared" si="33"/>
        <v>#N/A</v>
      </c>
      <c r="B161" s="61" t="e">
        <f t="shared" si="34"/>
        <v>#N/A</v>
      </c>
      <c r="C161" s="61" t="e">
        <f t="shared" si="35"/>
        <v>#N/A</v>
      </c>
      <c r="D161" s="61" t="e">
        <f t="shared" si="36"/>
        <v>#N/A</v>
      </c>
      <c r="E161" s="61" t="e">
        <f t="shared" si="37"/>
        <v>#N/A</v>
      </c>
      <c r="F161" s="61" t="e">
        <f t="shared" si="38"/>
        <v>#N/A</v>
      </c>
      <c r="G161" s="61" t="e">
        <f t="shared" si="39"/>
        <v>#N/A</v>
      </c>
      <c r="H161" s="62" t="e">
        <f t="shared" si="40"/>
        <v>#N/A</v>
      </c>
      <c r="I161" s="62" t="e">
        <f t="shared" si="41"/>
        <v>#N/A</v>
      </c>
      <c r="J161" s="62" t="e">
        <f t="shared" si="42"/>
        <v>#N/A</v>
      </c>
      <c r="K161" s="62" t="e">
        <f t="shared" si="43"/>
        <v>#N/A</v>
      </c>
      <c r="L161" s="62" t="e">
        <f t="shared" si="44"/>
        <v>#N/A</v>
      </c>
      <c r="M161" s="62" t="e">
        <f t="shared" si="45"/>
        <v>#N/A</v>
      </c>
      <c r="N161" s="61" t="e">
        <f>+B161*Parametri!N101*Parametri!$U101</f>
        <v>#N/A</v>
      </c>
      <c r="O161" s="61" t="e">
        <f>+C161*Parametri!O101*Parametri!$U101</f>
        <v>#N/A</v>
      </c>
      <c r="P161" s="61" t="e">
        <f>+D161*Parametri!P101*Parametri!$U101</f>
        <v>#N/A</v>
      </c>
      <c r="Q161" s="61" t="e">
        <f>+E161*Parametri!Q101*Parametri!$U101</f>
        <v>#N/A</v>
      </c>
      <c r="R161" s="61" t="e">
        <f>+F161*Parametri!R101*Parametri!$U101</f>
        <v>#N/A</v>
      </c>
      <c r="S161" s="61" t="e">
        <f>+G161*Parametri!S101*Parametri!$U101</f>
        <v>#N/A</v>
      </c>
      <c r="T161" s="62" t="e">
        <f>+H161*Parametri!N101*Parametri!$U101</f>
        <v>#N/A</v>
      </c>
      <c r="U161" s="62" t="e">
        <f>+I161*Parametri!O101*Parametri!$U101</f>
        <v>#N/A</v>
      </c>
      <c r="V161" s="62" t="e">
        <f>+J161*Parametri!P101*Parametri!$U101</f>
        <v>#N/A</v>
      </c>
      <c r="W161" s="62" t="e">
        <f>+K161*Parametri!Q101*Parametri!$U101</f>
        <v>#N/A</v>
      </c>
      <c r="X161" s="62" t="e">
        <f>+L161*Parametri!R101*Parametri!$U101</f>
        <v>#N/A</v>
      </c>
      <c r="Y161" s="62" t="e">
        <f>+M161*Parametri!S101*Parametri!$U101</f>
        <v>#N/A</v>
      </c>
    </row>
    <row r="162" spans="1:25" ht="16.5" x14ac:dyDescent="0.3">
      <c r="A162" t="e">
        <f t="shared" si="33"/>
        <v>#N/A</v>
      </c>
      <c r="B162" s="61" t="e">
        <f t="shared" si="34"/>
        <v>#N/A</v>
      </c>
      <c r="C162" s="61" t="e">
        <f t="shared" si="35"/>
        <v>#N/A</v>
      </c>
      <c r="D162" s="61" t="e">
        <f t="shared" si="36"/>
        <v>#N/A</v>
      </c>
      <c r="E162" s="61" t="e">
        <f t="shared" si="37"/>
        <v>#N/A</v>
      </c>
      <c r="F162" s="61" t="e">
        <f t="shared" si="38"/>
        <v>#N/A</v>
      </c>
      <c r="G162" s="61" t="e">
        <f t="shared" si="39"/>
        <v>#N/A</v>
      </c>
      <c r="H162" s="62" t="e">
        <f t="shared" si="40"/>
        <v>#N/A</v>
      </c>
      <c r="I162" s="62" t="e">
        <f t="shared" si="41"/>
        <v>#N/A</v>
      </c>
      <c r="J162" s="62" t="e">
        <f t="shared" si="42"/>
        <v>#N/A</v>
      </c>
      <c r="K162" s="62" t="e">
        <f t="shared" si="43"/>
        <v>#N/A</v>
      </c>
      <c r="L162" s="62" t="e">
        <f t="shared" si="44"/>
        <v>#N/A</v>
      </c>
      <c r="M162" s="62" t="e">
        <f t="shared" si="45"/>
        <v>#N/A</v>
      </c>
      <c r="N162" s="61" t="e">
        <f>+B162*Parametri!N102*Parametri!$U102</f>
        <v>#N/A</v>
      </c>
      <c r="O162" s="61" t="e">
        <f>+C162*Parametri!O102*Parametri!$U102</f>
        <v>#N/A</v>
      </c>
      <c r="P162" s="61" t="e">
        <f>+D162*Parametri!P102*Parametri!$U102</f>
        <v>#N/A</v>
      </c>
      <c r="Q162" s="61" t="e">
        <f>+E162*Parametri!Q102*Parametri!$U102</f>
        <v>#N/A</v>
      </c>
      <c r="R162" s="61" t="e">
        <f>+F162*Parametri!R102*Parametri!$U102</f>
        <v>#N/A</v>
      </c>
      <c r="S162" s="61" t="e">
        <f>+G162*Parametri!S102*Parametri!$U102</f>
        <v>#N/A</v>
      </c>
      <c r="T162" s="62" t="e">
        <f>+H162*Parametri!N102*Parametri!$U102</f>
        <v>#N/A</v>
      </c>
      <c r="U162" s="62" t="e">
        <f>+I162*Parametri!O102*Parametri!$U102</f>
        <v>#N/A</v>
      </c>
      <c r="V162" s="62" t="e">
        <f>+J162*Parametri!P102*Parametri!$U102</f>
        <v>#N/A</v>
      </c>
      <c r="W162" s="62" t="e">
        <f>+K162*Parametri!Q102*Parametri!$U102</f>
        <v>#N/A</v>
      </c>
      <c r="X162" s="62" t="e">
        <f>+L162*Parametri!R102*Parametri!$U102</f>
        <v>#N/A</v>
      </c>
      <c r="Y162" s="62" t="e">
        <f>+M162*Parametri!S102*Parametri!$U102</f>
        <v>#N/A</v>
      </c>
    </row>
    <row r="163" spans="1:25" ht="16.5" x14ac:dyDescent="0.3">
      <c r="A163" t="e">
        <f t="shared" si="33"/>
        <v>#N/A</v>
      </c>
      <c r="B163" s="61" t="e">
        <f t="shared" si="34"/>
        <v>#N/A</v>
      </c>
      <c r="C163" s="61" t="e">
        <f t="shared" si="35"/>
        <v>#N/A</v>
      </c>
      <c r="D163" s="61" t="e">
        <f t="shared" si="36"/>
        <v>#N/A</v>
      </c>
      <c r="E163" s="61" t="e">
        <f t="shared" si="37"/>
        <v>#N/A</v>
      </c>
      <c r="F163" s="61" t="e">
        <f t="shared" si="38"/>
        <v>#N/A</v>
      </c>
      <c r="G163" s="61" t="e">
        <f t="shared" si="39"/>
        <v>#N/A</v>
      </c>
      <c r="H163" s="62" t="e">
        <f t="shared" si="40"/>
        <v>#N/A</v>
      </c>
      <c r="I163" s="62" t="e">
        <f t="shared" si="41"/>
        <v>#N/A</v>
      </c>
      <c r="J163" s="62" t="e">
        <f t="shared" si="42"/>
        <v>#N/A</v>
      </c>
      <c r="K163" s="62" t="e">
        <f t="shared" si="43"/>
        <v>#N/A</v>
      </c>
      <c r="L163" s="62" t="e">
        <f t="shared" si="44"/>
        <v>#N/A</v>
      </c>
      <c r="M163" s="62" t="e">
        <f t="shared" si="45"/>
        <v>#N/A</v>
      </c>
      <c r="N163" s="61" t="e">
        <f>+B163*Parametri!N103*Parametri!$U103</f>
        <v>#N/A</v>
      </c>
      <c r="O163" s="61" t="e">
        <f>+C163*Parametri!O103*Parametri!$U103</f>
        <v>#N/A</v>
      </c>
      <c r="P163" s="61" t="e">
        <f>+D163*Parametri!P103*Parametri!$U103</f>
        <v>#N/A</v>
      </c>
      <c r="Q163" s="61" t="e">
        <f>+E163*Parametri!Q103*Parametri!$U103</f>
        <v>#N/A</v>
      </c>
      <c r="R163" s="61" t="e">
        <f>+F163*Parametri!R103*Parametri!$U103</f>
        <v>#N/A</v>
      </c>
      <c r="S163" s="61" t="e">
        <f>+G163*Parametri!S103*Parametri!$U103</f>
        <v>#N/A</v>
      </c>
      <c r="T163" s="62" t="e">
        <f>+H163*Parametri!N103*Parametri!$U103</f>
        <v>#N/A</v>
      </c>
      <c r="U163" s="62" t="e">
        <f>+I163*Parametri!O103*Parametri!$U103</f>
        <v>#N/A</v>
      </c>
      <c r="V163" s="62" t="e">
        <f>+J163*Parametri!P103*Parametri!$U103</f>
        <v>#N/A</v>
      </c>
      <c r="W163" s="62" t="e">
        <f>+K163*Parametri!Q103*Parametri!$U103</f>
        <v>#N/A</v>
      </c>
      <c r="X163" s="62" t="e">
        <f>+L163*Parametri!R103*Parametri!$U103</f>
        <v>#N/A</v>
      </c>
      <c r="Y163" s="62" t="e">
        <f>+M163*Parametri!S103*Parametri!$U103</f>
        <v>#N/A</v>
      </c>
    </row>
    <row r="166" spans="1:25" s="57" customFormat="1" ht="16.5" x14ac:dyDescent="0.3">
      <c r="A166" s="57" t="s">
        <v>177</v>
      </c>
      <c r="B166" s="57">
        <f>IF(A186&gt;A184,A184*1.05,IF(A186&lt;A184,A184*0.95,A184))</f>
        <v>10</v>
      </c>
    </row>
    <row r="168" spans="1:25" s="67" customFormat="1" ht="16.5" x14ac:dyDescent="0.3">
      <c r="B168" s="67">
        <f>+'Sezione 3 Gestione separata'!G19</f>
        <v>2008</v>
      </c>
      <c r="C168" s="67">
        <f>+'Sezione 3 Gestione separata'!H19</f>
        <v>2009</v>
      </c>
      <c r="D168" s="67">
        <f>+'Sezione 3 Gestione separata'!I19</f>
        <v>2010</v>
      </c>
      <c r="E168" s="67">
        <f>+'Sezione 3 Gestione separata'!J19</f>
        <v>2011</v>
      </c>
      <c r="F168" s="67">
        <f>+'Sezione 3 Gestione separata'!K19</f>
        <v>2012</v>
      </c>
      <c r="G168" s="67">
        <f>+'Sezione 3 Gestione separata'!L19</f>
        <v>2013</v>
      </c>
      <c r="H168" s="67">
        <f>+'Sezione 3 Gestione separata'!M19</f>
        <v>2014</v>
      </c>
      <c r="I168" s="67">
        <f>+'Sezione 3 Gestione separata'!N19</f>
        <v>2015</v>
      </c>
      <c r="J168" s="67">
        <f>+'Sezione 3 Gestione separata'!O19</f>
        <v>2016</v>
      </c>
      <c r="K168" s="67">
        <f>+'Sezione 3 Gestione separata'!P19</f>
        <v>2017</v>
      </c>
    </row>
    <row r="169" spans="1:25" ht="16.5" x14ac:dyDescent="0.3">
      <c r="A169" s="67" t="str">
        <f>+'Sezione 3 Gestione separata'!E20</f>
        <v>Rendimento (in %)</v>
      </c>
      <c r="B169" s="67">
        <f>+'Sezione 3 Gestione separata'!G20</f>
        <v>0</v>
      </c>
      <c r="C169" s="67">
        <f>+'Sezione 3 Gestione separata'!H20</f>
        <v>0</v>
      </c>
      <c r="D169" s="67">
        <f>+'Sezione 3 Gestione separata'!I20</f>
        <v>0</v>
      </c>
      <c r="E169" s="67">
        <f>+'Sezione 3 Gestione separata'!J20</f>
        <v>0</v>
      </c>
      <c r="F169" s="67">
        <f>+'Sezione 3 Gestione separata'!K20</f>
        <v>0</v>
      </c>
      <c r="G169" s="67">
        <f>+'Sezione 3 Gestione separata'!L20</f>
        <v>0</v>
      </c>
      <c r="H169" s="67">
        <f>+'Sezione 3 Gestione separata'!M20</f>
        <v>0</v>
      </c>
      <c r="I169" s="67">
        <f>+'Sezione 3 Gestione separata'!N20</f>
        <v>0</v>
      </c>
      <c r="J169" s="67">
        <f>+'Sezione 3 Gestione separata'!O20</f>
        <v>0</v>
      </c>
      <c r="K169" s="67">
        <f>+'Sezione 3 Gestione separata'!P20</f>
        <v>0</v>
      </c>
      <c r="L169" s="67"/>
      <c r="M169" s="67"/>
    </row>
    <row r="170" spans="1:25" ht="55.2" x14ac:dyDescent="0.25">
      <c r="A170" s="67" t="str">
        <f>+'Sezione 3 Gestione separata'!E21</f>
        <v>Capitale medio dell'anno a valori di carico di gestione (in mln di €)</v>
      </c>
      <c r="B170" s="67">
        <f>+'Sezione 3 Gestione separata'!G21</f>
        <v>0</v>
      </c>
      <c r="C170" s="67">
        <f>+'Sezione 3 Gestione separata'!H21</f>
        <v>0</v>
      </c>
      <c r="D170" s="67">
        <f>+'Sezione 3 Gestione separata'!I21</f>
        <v>0</v>
      </c>
      <c r="E170" s="67">
        <f>+'Sezione 3 Gestione separata'!J21</f>
        <v>0</v>
      </c>
      <c r="F170" s="67">
        <f>+'Sezione 3 Gestione separata'!K21</f>
        <v>0</v>
      </c>
      <c r="G170" s="67">
        <f>+'Sezione 3 Gestione separata'!L21</f>
        <v>0</v>
      </c>
      <c r="H170" s="67">
        <f>+'Sezione 3 Gestione separata'!M21</f>
        <v>0</v>
      </c>
      <c r="I170" s="67">
        <f>+'Sezione 3 Gestione separata'!N21</f>
        <v>0</v>
      </c>
      <c r="J170" s="67">
        <f>+'Sezione 3 Gestione separata'!O21</f>
        <v>0</v>
      </c>
      <c r="K170" s="67">
        <f>+'Sezione 3 Gestione separata'!P21</f>
        <v>0</v>
      </c>
      <c r="L170" s="67"/>
      <c r="M170" s="67"/>
    </row>
    <row r="171" spans="1:25" ht="16.5" x14ac:dyDescent="0.3">
      <c r="A171" s="67" t="str">
        <f>+'Sezione 3 Gestione separata'!E24</f>
        <v>Rendimento (in %)</v>
      </c>
      <c r="B171" s="67">
        <f>+'Sezione 3 Gestione separata'!G24</f>
        <v>0</v>
      </c>
      <c r="C171" s="67">
        <f>+'Sezione 3 Gestione separata'!H24</f>
        <v>0</v>
      </c>
      <c r="D171" s="67">
        <f>+'Sezione 3 Gestione separata'!I24</f>
        <v>0</v>
      </c>
      <c r="E171" s="67">
        <f>+'Sezione 3 Gestione separata'!J24</f>
        <v>0</v>
      </c>
      <c r="F171" s="67">
        <f>+'Sezione 3 Gestione separata'!K24</f>
        <v>0</v>
      </c>
      <c r="G171" s="67">
        <f>+'Sezione 3 Gestione separata'!L24</f>
        <v>0</v>
      </c>
      <c r="H171" s="67">
        <f>+'Sezione 3 Gestione separata'!M24</f>
        <v>0</v>
      </c>
      <c r="I171" s="67">
        <f>+'Sezione 3 Gestione separata'!N24</f>
        <v>0</v>
      </c>
      <c r="J171" s="67">
        <f>+'Sezione 3 Gestione separata'!O24</f>
        <v>0</v>
      </c>
      <c r="K171" s="67">
        <f>+'Sezione 3 Gestione separata'!P24</f>
        <v>0</v>
      </c>
      <c r="L171" s="67"/>
      <c r="M171" s="67"/>
    </row>
    <row r="172" spans="1:25" ht="55.2" x14ac:dyDescent="0.25">
      <c r="A172" s="67" t="str">
        <f>+'Sezione 3 Gestione separata'!E25</f>
        <v>Capitale medio dell'anno a valori di carico di gestione (in mln di €)</v>
      </c>
      <c r="B172" s="67">
        <f>+'Sezione 3 Gestione separata'!G25</f>
        <v>0</v>
      </c>
      <c r="C172" s="67">
        <f>+'Sezione 3 Gestione separata'!H25</f>
        <v>0</v>
      </c>
      <c r="D172" s="67">
        <f>+'Sezione 3 Gestione separata'!I25</f>
        <v>0</v>
      </c>
      <c r="E172" s="67">
        <f>+'Sezione 3 Gestione separata'!J25</f>
        <v>0</v>
      </c>
      <c r="F172" s="67">
        <f>+'Sezione 3 Gestione separata'!K25</f>
        <v>0</v>
      </c>
      <c r="G172" s="67">
        <f>+'Sezione 3 Gestione separata'!L25</f>
        <v>0</v>
      </c>
      <c r="H172" s="67">
        <f>+'Sezione 3 Gestione separata'!M25</f>
        <v>0</v>
      </c>
      <c r="I172" s="67">
        <f>+'Sezione 3 Gestione separata'!N25</f>
        <v>0</v>
      </c>
      <c r="J172" s="67">
        <f>+'Sezione 3 Gestione separata'!O25</f>
        <v>0</v>
      </c>
      <c r="K172" s="67">
        <f>+'Sezione 3 Gestione separata'!P25</f>
        <v>0</v>
      </c>
      <c r="L172" s="67"/>
      <c r="M172" s="67"/>
    </row>
    <row r="173" spans="1:25" ht="16.5" x14ac:dyDescent="0.3">
      <c r="A173" s="67" t="str">
        <f>+'Sezione 3 Gestione separata'!E28</f>
        <v>Rendimento (in %)</v>
      </c>
      <c r="B173" s="67">
        <f>+'Sezione 3 Gestione separata'!G28</f>
        <v>0</v>
      </c>
      <c r="C173" s="67">
        <f>+'Sezione 3 Gestione separata'!H28</f>
        <v>0</v>
      </c>
      <c r="D173" s="67">
        <f>+'Sezione 3 Gestione separata'!I28</f>
        <v>0</v>
      </c>
      <c r="E173" s="67">
        <f>+'Sezione 3 Gestione separata'!J28</f>
        <v>0</v>
      </c>
      <c r="F173" s="67">
        <f>+'Sezione 3 Gestione separata'!K28</f>
        <v>0</v>
      </c>
      <c r="G173" s="67">
        <f>+'Sezione 3 Gestione separata'!L28</f>
        <v>0</v>
      </c>
      <c r="H173" s="67">
        <f>+'Sezione 3 Gestione separata'!M28</f>
        <v>0</v>
      </c>
      <c r="I173" s="67">
        <f>+'Sezione 3 Gestione separata'!N28</f>
        <v>0</v>
      </c>
      <c r="J173" s="67">
        <f>+'Sezione 3 Gestione separata'!O28</f>
        <v>0</v>
      </c>
      <c r="K173" s="67">
        <f>+'Sezione 3 Gestione separata'!P28</f>
        <v>0</v>
      </c>
      <c r="L173" s="67"/>
      <c r="M173" s="67"/>
    </row>
    <row r="174" spans="1:25" ht="55.2" x14ac:dyDescent="0.25">
      <c r="A174" s="67" t="str">
        <f>+'Sezione 3 Gestione separata'!E29</f>
        <v>Capitale medio dell'anno a valori di carico di gestione (in mln di €)</v>
      </c>
      <c r="B174" s="67">
        <f>+'Sezione 3 Gestione separata'!G29</f>
        <v>0</v>
      </c>
      <c r="C174" s="67">
        <f>+'Sezione 3 Gestione separata'!H29</f>
        <v>0</v>
      </c>
      <c r="D174" s="67">
        <f>+'Sezione 3 Gestione separata'!I29</f>
        <v>0</v>
      </c>
      <c r="E174" s="67">
        <f>+'Sezione 3 Gestione separata'!J29</f>
        <v>0</v>
      </c>
      <c r="F174" s="67">
        <f>+'Sezione 3 Gestione separata'!K29</f>
        <v>0</v>
      </c>
      <c r="G174" s="67">
        <f>+'Sezione 3 Gestione separata'!L29</f>
        <v>0</v>
      </c>
      <c r="H174" s="67">
        <f>+'Sezione 3 Gestione separata'!M29</f>
        <v>0</v>
      </c>
      <c r="I174" s="67">
        <f>+'Sezione 3 Gestione separata'!N29</f>
        <v>0</v>
      </c>
      <c r="J174" s="67">
        <f>+'Sezione 3 Gestione separata'!O29</f>
        <v>0</v>
      </c>
      <c r="K174" s="67">
        <f>+'Sezione 3 Gestione separata'!P29</f>
        <v>0</v>
      </c>
      <c r="L174" s="67"/>
      <c r="M174" s="67"/>
    </row>
    <row r="175" spans="1:25" ht="16.5" x14ac:dyDescent="0.3">
      <c r="A175" s="67" t="str">
        <f>+'Sezione 3 Gestione separata'!E32</f>
        <v>Rendimento (in %)</v>
      </c>
      <c r="B175" s="67">
        <f>+'Sezione 3 Gestione separata'!G32</f>
        <v>0</v>
      </c>
      <c r="C175" s="67">
        <f>+'Sezione 3 Gestione separata'!H32</f>
        <v>0</v>
      </c>
      <c r="D175" s="67">
        <f>+'Sezione 3 Gestione separata'!I32</f>
        <v>0</v>
      </c>
      <c r="E175" s="67">
        <f>+'Sezione 3 Gestione separata'!J32</f>
        <v>0</v>
      </c>
      <c r="F175" s="67">
        <f>+'Sezione 3 Gestione separata'!K32</f>
        <v>0</v>
      </c>
      <c r="G175" s="67">
        <f>+'Sezione 3 Gestione separata'!L32</f>
        <v>0</v>
      </c>
      <c r="H175" s="67">
        <f>+'Sezione 3 Gestione separata'!M32</f>
        <v>0</v>
      </c>
      <c r="I175" s="67">
        <f>+'Sezione 3 Gestione separata'!N32</f>
        <v>0</v>
      </c>
      <c r="J175" s="67">
        <f>+'Sezione 3 Gestione separata'!O32</f>
        <v>0</v>
      </c>
      <c r="K175" s="67">
        <f>+'Sezione 3 Gestione separata'!P32</f>
        <v>0</v>
      </c>
    </row>
    <row r="176" spans="1:25" ht="55.2" x14ac:dyDescent="0.25">
      <c r="A176" s="67" t="str">
        <f>+'Sezione 3 Gestione separata'!E33</f>
        <v>Capitale medio dell'anno a valori di carico di gestione (in mln di €)</v>
      </c>
      <c r="B176" s="67">
        <f>+'Sezione 3 Gestione separata'!G33</f>
        <v>0</v>
      </c>
      <c r="C176" s="67">
        <f>+'Sezione 3 Gestione separata'!H33</f>
        <v>0</v>
      </c>
      <c r="D176" s="67">
        <f>+'Sezione 3 Gestione separata'!I33</f>
        <v>0</v>
      </c>
      <c r="E176" s="67">
        <f>+'Sezione 3 Gestione separata'!J33</f>
        <v>0</v>
      </c>
      <c r="F176" s="67">
        <f>+'Sezione 3 Gestione separata'!K33</f>
        <v>0</v>
      </c>
      <c r="G176" s="67">
        <f>+'Sezione 3 Gestione separata'!L33</f>
        <v>0</v>
      </c>
      <c r="H176" s="67">
        <f>+'Sezione 3 Gestione separata'!M33</f>
        <v>0</v>
      </c>
      <c r="I176" s="67">
        <f>+'Sezione 3 Gestione separata'!N33</f>
        <v>0</v>
      </c>
      <c r="J176" s="67">
        <f>+'Sezione 3 Gestione separata'!O33</f>
        <v>0</v>
      </c>
      <c r="K176" s="67">
        <f>+'Sezione 3 Gestione separata'!P33</f>
        <v>0</v>
      </c>
    </row>
    <row r="177" spans="1:11" ht="16.5" x14ac:dyDescent="0.3">
      <c r="A177" s="67" t="str">
        <f>+'Sezione 3 Gestione separata'!E36</f>
        <v>Rendimento (in %)</v>
      </c>
      <c r="B177" s="67">
        <f>+'Sezione 3 Gestione separata'!G36</f>
        <v>0</v>
      </c>
      <c r="C177" s="67">
        <f>+'Sezione 3 Gestione separata'!H36</f>
        <v>0</v>
      </c>
      <c r="D177" s="67">
        <f>+'Sezione 3 Gestione separata'!I36</f>
        <v>0</v>
      </c>
      <c r="E177" s="67">
        <f>+'Sezione 3 Gestione separata'!J36</f>
        <v>0</v>
      </c>
      <c r="F177" s="67">
        <f>+'Sezione 3 Gestione separata'!K36</f>
        <v>0</v>
      </c>
      <c r="G177" s="67">
        <f>+'Sezione 3 Gestione separata'!L36</f>
        <v>0</v>
      </c>
      <c r="H177" s="67">
        <f>+'Sezione 3 Gestione separata'!M36</f>
        <v>0</v>
      </c>
      <c r="I177" s="67">
        <f>+'Sezione 3 Gestione separata'!N36</f>
        <v>0</v>
      </c>
      <c r="J177" s="67">
        <f>+'Sezione 3 Gestione separata'!O36</f>
        <v>0</v>
      </c>
      <c r="K177" s="67">
        <f>+'Sezione 3 Gestione separata'!P36</f>
        <v>0</v>
      </c>
    </row>
    <row r="178" spans="1:11" ht="55.2" x14ac:dyDescent="0.25">
      <c r="A178" s="67" t="str">
        <f>+'Sezione 3 Gestione separata'!E37</f>
        <v>Capitale medio dell'anno a valori di carico di gestione (in mln di €)</v>
      </c>
      <c r="B178" s="67">
        <f>+'Sezione 3 Gestione separata'!G37</f>
        <v>0</v>
      </c>
      <c r="C178" s="67">
        <f>+'Sezione 3 Gestione separata'!H37</f>
        <v>0</v>
      </c>
      <c r="D178" s="67">
        <f>+'Sezione 3 Gestione separata'!I37</f>
        <v>0</v>
      </c>
      <c r="E178" s="67">
        <f>+'Sezione 3 Gestione separata'!J37</f>
        <v>0</v>
      </c>
      <c r="F178" s="67">
        <f>+'Sezione 3 Gestione separata'!K37</f>
        <v>0</v>
      </c>
      <c r="G178" s="67">
        <f>+'Sezione 3 Gestione separata'!L37</f>
        <v>0</v>
      </c>
      <c r="H178" s="67">
        <f>+'Sezione 3 Gestione separata'!M37</f>
        <v>0</v>
      </c>
      <c r="I178" s="67">
        <f>+'Sezione 3 Gestione separata'!N37</f>
        <v>0</v>
      </c>
      <c r="J178" s="67">
        <f>+'Sezione 3 Gestione separata'!O37</f>
        <v>0</v>
      </c>
      <c r="K178" s="67">
        <f>+'Sezione 3 Gestione separata'!P37</f>
        <v>0</v>
      </c>
    </row>
    <row r="179" spans="1:11" ht="16.5" x14ac:dyDescent="0.3">
      <c r="A179" s="67" t="str">
        <f>+'Sezione 3 Gestione separata'!E40</f>
        <v>Rendimento (in %)</v>
      </c>
      <c r="B179" s="67">
        <f>+'Sezione 3 Gestione separata'!G40</f>
        <v>0</v>
      </c>
      <c r="C179" s="67">
        <f>+'Sezione 3 Gestione separata'!H40</f>
        <v>0</v>
      </c>
      <c r="D179" s="67">
        <f>+'Sezione 3 Gestione separata'!I40</f>
        <v>0</v>
      </c>
      <c r="E179" s="67">
        <f>+'Sezione 3 Gestione separata'!J40</f>
        <v>0</v>
      </c>
      <c r="F179" s="67">
        <f>+'Sezione 3 Gestione separata'!K40</f>
        <v>0</v>
      </c>
      <c r="G179" s="67">
        <f>+'Sezione 3 Gestione separata'!L40</f>
        <v>0</v>
      </c>
      <c r="H179" s="67">
        <f>+'Sezione 3 Gestione separata'!M40</f>
        <v>0</v>
      </c>
      <c r="I179" s="67">
        <f>+'Sezione 3 Gestione separata'!N40</f>
        <v>0</v>
      </c>
      <c r="J179" s="67">
        <f>+'Sezione 3 Gestione separata'!O40</f>
        <v>0</v>
      </c>
      <c r="K179" s="67">
        <f>+'Sezione 3 Gestione separata'!P40</f>
        <v>0</v>
      </c>
    </row>
    <row r="180" spans="1:11" ht="55.2" x14ac:dyDescent="0.25">
      <c r="A180" s="67" t="str">
        <f>+'Sezione 3 Gestione separata'!E41</f>
        <v>Capitale medio dell'anno a valori di carico di gestione (in mln di €)</v>
      </c>
      <c r="B180" s="67">
        <f>+'Sezione 3 Gestione separata'!G41</f>
        <v>0</v>
      </c>
      <c r="C180" s="67">
        <f>+'Sezione 3 Gestione separata'!H41</f>
        <v>0</v>
      </c>
      <c r="D180" s="67">
        <f>+'Sezione 3 Gestione separata'!I41</f>
        <v>0</v>
      </c>
      <c r="E180" s="67">
        <f>+'Sezione 3 Gestione separata'!J41</f>
        <v>0</v>
      </c>
      <c r="F180" s="67">
        <f>+'Sezione 3 Gestione separata'!K41</f>
        <v>0</v>
      </c>
      <c r="G180" s="67">
        <f>+'Sezione 3 Gestione separata'!L41</f>
        <v>0</v>
      </c>
      <c r="H180" s="67">
        <f>+'Sezione 3 Gestione separata'!M41</f>
        <v>0</v>
      </c>
      <c r="I180" s="67">
        <f>+'Sezione 3 Gestione separata'!N41</f>
        <v>0</v>
      </c>
      <c r="J180" s="67">
        <f>+'Sezione 3 Gestione separata'!O41</f>
        <v>0</v>
      </c>
      <c r="K180" s="67">
        <f>+'Sezione 3 Gestione separata'!P41</f>
        <v>0</v>
      </c>
    </row>
    <row r="181" spans="1:11" ht="16.5" x14ac:dyDescent="0.3">
      <c r="A181" t="s">
        <v>178</v>
      </c>
      <c r="B181">
        <f>+B170+B172+B174+B176+B178+B180</f>
        <v>0</v>
      </c>
      <c r="C181">
        <f t="shared" ref="C181:K181" si="46">+C170+C172+C174+C176+C178+C180</f>
        <v>0</v>
      </c>
      <c r="D181">
        <f t="shared" si="46"/>
        <v>0</v>
      </c>
      <c r="E181">
        <f t="shared" si="46"/>
        <v>0</v>
      </c>
      <c r="F181">
        <f t="shared" si="46"/>
        <v>0</v>
      </c>
      <c r="G181">
        <f t="shared" si="46"/>
        <v>0</v>
      </c>
      <c r="H181">
        <f t="shared" si="46"/>
        <v>0</v>
      </c>
      <c r="I181">
        <f t="shared" si="46"/>
        <v>0</v>
      </c>
      <c r="J181">
        <f t="shared" si="46"/>
        <v>0</v>
      </c>
      <c r="K181">
        <f t="shared" si="46"/>
        <v>0</v>
      </c>
    </row>
    <row r="182" spans="1:11" ht="16.5" x14ac:dyDescent="0.3">
      <c r="B182">
        <f>+B169*B170+B171*B172+B173*B174+B175*B176+B177*B178+B179*B180</f>
        <v>0</v>
      </c>
      <c r="C182">
        <f t="shared" ref="C182:K182" si="47">+C169*C170+C171*C172+C173*C174+C175*C176+C177*C178+C179*C180</f>
        <v>0</v>
      </c>
      <c r="D182">
        <f t="shared" si="47"/>
        <v>0</v>
      </c>
      <c r="E182">
        <f t="shared" si="47"/>
        <v>0</v>
      </c>
      <c r="F182">
        <f t="shared" si="47"/>
        <v>0</v>
      </c>
      <c r="G182">
        <f t="shared" si="47"/>
        <v>0</v>
      </c>
      <c r="H182">
        <f t="shared" si="47"/>
        <v>0</v>
      </c>
      <c r="I182">
        <f t="shared" si="47"/>
        <v>0</v>
      </c>
      <c r="J182">
        <f t="shared" si="47"/>
        <v>0</v>
      </c>
      <c r="K182">
        <f t="shared" si="47"/>
        <v>0</v>
      </c>
    </row>
    <row r="183" spans="1:11" ht="16.5" x14ac:dyDescent="0.3">
      <c r="A183" t="s">
        <v>179</v>
      </c>
      <c r="B183">
        <f>1+IF(ISERROR(B182/B181),0,B182/B181)</f>
        <v>1</v>
      </c>
      <c r="C183">
        <f t="shared" ref="C183:K183" si="48">1+IF(ISERROR(C182/C181),0,C182/C181)</f>
        <v>1</v>
      </c>
      <c r="D183">
        <f t="shared" si="48"/>
        <v>1</v>
      </c>
      <c r="E183">
        <f t="shared" si="48"/>
        <v>1</v>
      </c>
      <c r="F183">
        <f t="shared" si="48"/>
        <v>1</v>
      </c>
      <c r="G183">
        <f t="shared" si="48"/>
        <v>1</v>
      </c>
      <c r="H183">
        <f t="shared" si="48"/>
        <v>1</v>
      </c>
      <c r="I183">
        <f t="shared" si="48"/>
        <v>1</v>
      </c>
      <c r="J183">
        <f t="shared" si="48"/>
        <v>1</v>
      </c>
      <c r="K183">
        <f t="shared" si="48"/>
        <v>1</v>
      </c>
    </row>
    <row r="184" spans="1:11" ht="16.5" x14ac:dyDescent="0.3">
      <c r="A184" s="68">
        <f>SUM(B184:K184)</f>
        <v>10</v>
      </c>
      <c r="B184">
        <f>PRODUCT(B$183:$K183)</f>
        <v>1</v>
      </c>
      <c r="C184">
        <f>PRODUCT(C$183:$K183)</f>
        <v>1</v>
      </c>
      <c r="D184">
        <f>PRODUCT(D$183:$K183)</f>
        <v>1</v>
      </c>
      <c r="E184">
        <f>PRODUCT(E$183:$K183)</f>
        <v>1</v>
      </c>
      <c r="F184">
        <f>PRODUCT(F$183:$K183)</f>
        <v>1</v>
      </c>
      <c r="G184">
        <f>PRODUCT(G$183:$K183)</f>
        <v>1</v>
      </c>
      <c r="H184">
        <f>PRODUCT(H$183:$K183)</f>
        <v>1</v>
      </c>
      <c r="I184">
        <f>PRODUCT(I$183:$K183)</f>
        <v>1</v>
      </c>
      <c r="J184">
        <f>PRODUCT(J$183:$K183)</f>
        <v>1</v>
      </c>
      <c r="K184">
        <f>PRODUCT(K$183:$K183)</f>
        <v>1</v>
      </c>
    </row>
    <row r="185" spans="1:11" ht="16.5" x14ac:dyDescent="0.3">
      <c r="A185" t="s">
        <v>180</v>
      </c>
      <c r="B185" s="59">
        <f>1+B169</f>
        <v>1</v>
      </c>
      <c r="C185" s="59">
        <f t="shared" ref="C185:K185" si="49">1+C169</f>
        <v>1</v>
      </c>
      <c r="D185" s="59">
        <f t="shared" si="49"/>
        <v>1</v>
      </c>
      <c r="E185" s="59">
        <f t="shared" si="49"/>
        <v>1</v>
      </c>
      <c r="F185" s="59">
        <f t="shared" si="49"/>
        <v>1</v>
      </c>
      <c r="G185" s="59">
        <f t="shared" si="49"/>
        <v>1</v>
      </c>
      <c r="H185" s="59">
        <f t="shared" si="49"/>
        <v>1</v>
      </c>
      <c r="I185" s="59">
        <f t="shared" si="49"/>
        <v>1</v>
      </c>
      <c r="J185" s="59">
        <f t="shared" si="49"/>
        <v>1</v>
      </c>
      <c r="K185" s="59">
        <f t="shared" si="49"/>
        <v>1</v>
      </c>
    </row>
    <row r="186" spans="1:11" ht="16.5" x14ac:dyDescent="0.3">
      <c r="A186" s="68">
        <f>IF(COUNT('[1]Sezione III Gestione separata'!E187:N187)&lt;3,A184,SUM(B186:K186))</f>
        <v>10</v>
      </c>
      <c r="B186">
        <f>PRODUCT(B$185:$K185)</f>
        <v>1</v>
      </c>
      <c r="C186">
        <f>PRODUCT(C$185:$K185)</f>
        <v>1</v>
      </c>
      <c r="D186">
        <f>PRODUCT(D$185:$K185)</f>
        <v>1</v>
      </c>
      <c r="E186">
        <f>PRODUCT(E$185:$K185)</f>
        <v>1</v>
      </c>
      <c r="F186">
        <f>PRODUCT(F$185:$K185)</f>
        <v>1</v>
      </c>
      <c r="G186">
        <f>PRODUCT(G$185:$K185)</f>
        <v>1</v>
      </c>
      <c r="H186">
        <f>PRODUCT(H$185:$K185)</f>
        <v>1</v>
      </c>
      <c r="I186">
        <f>PRODUCT(I$185:$K185)</f>
        <v>1</v>
      </c>
      <c r="J186">
        <f>PRODUCT(J$185:$K185)</f>
        <v>1</v>
      </c>
      <c r="K186">
        <f>PRODUCT(K$185:$K185)</f>
        <v>1</v>
      </c>
    </row>
    <row r="189" spans="1:11" s="57" customFormat="1" ht="16.5" x14ac:dyDescent="0.3">
      <c r="A189" s="57" t="s">
        <v>181</v>
      </c>
      <c r="B189" s="57">
        <f>SUM(B194:E194)</f>
        <v>4</v>
      </c>
    </row>
    <row r="191" spans="1:11" ht="16.5" x14ac:dyDescent="0.3">
      <c r="B191" t="str">
        <f>+'Sezione 3 Gestione separata'!G47</f>
        <v>I anno</v>
      </c>
      <c r="C191" t="str">
        <f>+'Sezione 3 Gestione separata'!H47</f>
        <v>II anno</v>
      </c>
      <c r="D191" t="str">
        <f>+'Sezione 3 Gestione separata'!I47</f>
        <v>III anno</v>
      </c>
      <c r="E191" t="str">
        <f>+'Sezione 3 Gestione separata'!J47</f>
        <v>IV anno</v>
      </c>
    </row>
    <row r="192" spans="1:11" ht="16.5" x14ac:dyDescent="0.3">
      <c r="A192" t="str">
        <f>+'Sezione 3 Gestione separata'!E48</f>
        <v>Rendimento (in %)</v>
      </c>
      <c r="B192">
        <f>+'Sezione 3 Gestione separata'!G48</f>
        <v>0</v>
      </c>
      <c r="C192">
        <f>+'Sezione 3 Gestione separata'!H48</f>
        <v>0</v>
      </c>
      <c r="D192">
        <f>+'Sezione 3 Gestione separata'!I48</f>
        <v>0</v>
      </c>
      <c r="E192">
        <f>+'Sezione 3 Gestione separata'!J48</f>
        <v>0</v>
      </c>
    </row>
    <row r="193" spans="1:13" ht="16.5" x14ac:dyDescent="0.3">
      <c r="A193" t="str">
        <f>+'Sezione 3 Gestione separata'!E49</f>
        <v>Rendimento al netto del rendimento trattenuto (in %)</v>
      </c>
      <c r="B193" s="31">
        <f>1+'Sezione 3 Gestione separata'!G49</f>
        <v>1</v>
      </c>
      <c r="C193" s="31">
        <f>1+'Sezione 3 Gestione separata'!H49</f>
        <v>1</v>
      </c>
      <c r="D193" s="31">
        <f>1+'Sezione 3 Gestione separata'!I49</f>
        <v>1</v>
      </c>
      <c r="E193" s="31">
        <f>1+'Sezione 3 Gestione separata'!J49</f>
        <v>1</v>
      </c>
    </row>
    <row r="194" spans="1:13" ht="16.5" x14ac:dyDescent="0.3">
      <c r="B194">
        <f>PRODUCT(B$193:$E193)</f>
        <v>1</v>
      </c>
      <c r="C194">
        <f>PRODUCT(C$193:$E193)</f>
        <v>1</v>
      </c>
      <c r="D194">
        <f>PRODUCT(D$193:$E193)</f>
        <v>1</v>
      </c>
      <c r="E194">
        <f>PRODUCT(E$193:$E193)</f>
        <v>1</v>
      </c>
    </row>
    <row r="196" spans="1:13" s="57" customFormat="1" ht="16.5" x14ac:dyDescent="0.3">
      <c r="A196" s="57" t="s">
        <v>182</v>
      </c>
      <c r="B196" s="57">
        <f>SUMPRODUCT(D206:D210,E206:E210)</f>
        <v>100</v>
      </c>
    </row>
    <row r="198" spans="1:13" ht="16.5" x14ac:dyDescent="0.3">
      <c r="B198">
        <f>+'Sezione 3 Gestione separata'!G19</f>
        <v>2008</v>
      </c>
      <c r="C198">
        <f>+'Sezione 3 Gestione separata'!H19</f>
        <v>2009</v>
      </c>
      <c r="D198">
        <f>+'Sezione 3 Gestione separata'!I19</f>
        <v>2010</v>
      </c>
      <c r="E198">
        <f>+'Sezione 3 Gestione separata'!J19</f>
        <v>2011</v>
      </c>
      <c r="F198">
        <f>+'Sezione 3 Gestione separata'!K19</f>
        <v>2012</v>
      </c>
      <c r="G198">
        <f>+'Sezione 3 Gestione separata'!L19</f>
        <v>2013</v>
      </c>
      <c r="H198">
        <f>+'Sezione 3 Gestione separata'!M19</f>
        <v>2014</v>
      </c>
      <c r="I198">
        <f>+'Sezione 3 Gestione separata'!N19</f>
        <v>2015</v>
      </c>
      <c r="J198">
        <f>+'Sezione 3 Gestione separata'!O19</f>
        <v>2016</v>
      </c>
      <c r="K198">
        <f>+'Sezione 3 Gestione separata'!P19</f>
        <v>2017</v>
      </c>
      <c r="L198" t="s">
        <v>184</v>
      </c>
      <c r="M198" t="s">
        <v>185</v>
      </c>
    </row>
    <row r="199" spans="1:13" ht="16.5" x14ac:dyDescent="0.3">
      <c r="A199" t="s">
        <v>183</v>
      </c>
      <c r="B199">
        <f>+'Sezione 3 Gestione separata'!G23-'Sezione 3 Gestione separata'!G22</f>
        <v>0</v>
      </c>
      <c r="C199">
        <f>+'Sezione 3 Gestione separata'!H23-'Sezione 3 Gestione separata'!H22</f>
        <v>0</v>
      </c>
      <c r="D199">
        <f>+'Sezione 3 Gestione separata'!I23-'Sezione 3 Gestione separata'!I22</f>
        <v>0</v>
      </c>
      <c r="E199">
        <f>+'Sezione 3 Gestione separata'!J23-'Sezione 3 Gestione separata'!J22</f>
        <v>0</v>
      </c>
      <c r="F199">
        <f>+'Sezione 3 Gestione separata'!K23-'Sezione 3 Gestione separata'!K22</f>
        <v>0</v>
      </c>
      <c r="G199">
        <f>+'Sezione 3 Gestione separata'!L23-'Sezione 3 Gestione separata'!L22</f>
        <v>0</v>
      </c>
      <c r="H199">
        <f>+'Sezione 3 Gestione separata'!M23-'Sezione 3 Gestione separata'!M22</f>
        <v>0</v>
      </c>
      <c r="I199">
        <f>+'Sezione 3 Gestione separata'!N23-'Sezione 3 Gestione separata'!N22</f>
        <v>0</v>
      </c>
      <c r="J199">
        <f>+'Sezione 3 Gestione separata'!O23-'Sezione 3 Gestione separata'!O22</f>
        <v>0</v>
      </c>
      <c r="K199">
        <f>+'Sezione 3 Gestione separata'!P23-'Sezione 3 Gestione separata'!P22</f>
        <v>0</v>
      </c>
      <c r="L199">
        <f>COUNTIF(B199:H199,"&lt;0")</f>
        <v>0</v>
      </c>
      <c r="M199">
        <f>COUNTIF(I199:K199,"&lt;0")</f>
        <v>0</v>
      </c>
    </row>
    <row r="200" spans="1:13" ht="16.5" x14ac:dyDescent="0.3">
      <c r="A200" t="s">
        <v>183</v>
      </c>
      <c r="B200">
        <f>+'Sezione 3 Gestione separata'!G27-'Sezione 3 Gestione separata'!G26</f>
        <v>0</v>
      </c>
      <c r="C200">
        <f>+'Sezione 3 Gestione separata'!H27-'Sezione 3 Gestione separata'!H26</f>
        <v>0</v>
      </c>
      <c r="D200">
        <f>+'Sezione 3 Gestione separata'!I27-'Sezione 3 Gestione separata'!I26</f>
        <v>0</v>
      </c>
      <c r="E200">
        <f>+'Sezione 3 Gestione separata'!J27-'Sezione 3 Gestione separata'!J26</f>
        <v>0</v>
      </c>
      <c r="F200">
        <f>+'Sezione 3 Gestione separata'!K27-'Sezione 3 Gestione separata'!K26</f>
        <v>0</v>
      </c>
      <c r="G200">
        <f>+'Sezione 3 Gestione separata'!L27-'Sezione 3 Gestione separata'!L26</f>
        <v>0</v>
      </c>
      <c r="H200">
        <f>+'Sezione 3 Gestione separata'!M27-'Sezione 3 Gestione separata'!M26</f>
        <v>0</v>
      </c>
      <c r="I200">
        <f>+'Sezione 3 Gestione separata'!N27-'Sezione 3 Gestione separata'!N26</f>
        <v>0</v>
      </c>
      <c r="J200">
        <f>+'Sezione 3 Gestione separata'!O27-'Sezione 3 Gestione separata'!O26</f>
        <v>0</v>
      </c>
      <c r="K200">
        <f>+'Sezione 3 Gestione separata'!P27-'Sezione 3 Gestione separata'!P26</f>
        <v>0</v>
      </c>
      <c r="L200">
        <f t="shared" ref="L200:L204" si="50">COUNTIF(B200:H200,"&lt;0")</f>
        <v>0</v>
      </c>
      <c r="M200">
        <f t="shared" ref="M200:M204" si="51">COUNTIF(I200:K200,"&lt;0")</f>
        <v>0</v>
      </c>
    </row>
    <row r="201" spans="1:13" ht="16.5" x14ac:dyDescent="0.3">
      <c r="A201" t="s">
        <v>183</v>
      </c>
      <c r="B201">
        <f>+'Sezione 3 Gestione separata'!G31-'Sezione 3 Gestione separata'!G30</f>
        <v>0</v>
      </c>
      <c r="C201">
        <f>+'Sezione 3 Gestione separata'!H31-'Sezione 3 Gestione separata'!H30</f>
        <v>0</v>
      </c>
      <c r="D201">
        <f>+'Sezione 3 Gestione separata'!I31-'Sezione 3 Gestione separata'!I30</f>
        <v>0</v>
      </c>
      <c r="E201">
        <f>+'Sezione 3 Gestione separata'!J31-'Sezione 3 Gestione separata'!J30</f>
        <v>0</v>
      </c>
      <c r="F201">
        <f>+'Sezione 3 Gestione separata'!K31-'Sezione 3 Gestione separata'!K30</f>
        <v>0</v>
      </c>
      <c r="G201">
        <f>+'Sezione 3 Gestione separata'!L31-'Sezione 3 Gestione separata'!L30</f>
        <v>0</v>
      </c>
      <c r="H201">
        <f>+'Sezione 3 Gestione separata'!M31-'Sezione 3 Gestione separata'!M30</f>
        <v>0</v>
      </c>
      <c r="I201">
        <f>+'Sezione 3 Gestione separata'!N31-'Sezione 3 Gestione separata'!N30</f>
        <v>0</v>
      </c>
      <c r="J201">
        <f>+'Sezione 3 Gestione separata'!O31-'Sezione 3 Gestione separata'!O30</f>
        <v>0</v>
      </c>
      <c r="K201">
        <f>+'Sezione 3 Gestione separata'!P31-'Sezione 3 Gestione separata'!P30</f>
        <v>0</v>
      </c>
      <c r="L201">
        <f t="shared" si="50"/>
        <v>0</v>
      </c>
      <c r="M201">
        <f t="shared" si="51"/>
        <v>0</v>
      </c>
    </row>
    <row r="202" spans="1:13" ht="16.5" x14ac:dyDescent="0.3">
      <c r="A202" t="s">
        <v>183</v>
      </c>
      <c r="B202">
        <f>+'Sezione 3 Gestione separata'!G35-'Sezione 3 Gestione separata'!G34</f>
        <v>0</v>
      </c>
      <c r="C202">
        <f>+'Sezione 3 Gestione separata'!H35-'Sezione 3 Gestione separata'!H34</f>
        <v>0</v>
      </c>
      <c r="D202">
        <f>+'Sezione 3 Gestione separata'!I35-'Sezione 3 Gestione separata'!I34</f>
        <v>0</v>
      </c>
      <c r="E202">
        <f>+'Sezione 3 Gestione separata'!J35-'Sezione 3 Gestione separata'!J34</f>
        <v>0</v>
      </c>
      <c r="F202">
        <f>+'Sezione 3 Gestione separata'!K35-'Sezione 3 Gestione separata'!K34</f>
        <v>0</v>
      </c>
      <c r="G202">
        <f>+'Sezione 3 Gestione separata'!L35-'Sezione 3 Gestione separata'!L34</f>
        <v>0</v>
      </c>
      <c r="H202">
        <f>+'Sezione 3 Gestione separata'!M35-'Sezione 3 Gestione separata'!M34</f>
        <v>0</v>
      </c>
      <c r="I202">
        <f>+'Sezione 3 Gestione separata'!N35-'Sezione 3 Gestione separata'!N34</f>
        <v>0</v>
      </c>
      <c r="J202">
        <f>+'Sezione 3 Gestione separata'!O35-'Sezione 3 Gestione separata'!O34</f>
        <v>0</v>
      </c>
      <c r="K202">
        <f>+'Sezione 3 Gestione separata'!P35-'Sezione 3 Gestione separata'!P34</f>
        <v>0</v>
      </c>
      <c r="L202">
        <f t="shared" si="50"/>
        <v>0</v>
      </c>
      <c r="M202">
        <f t="shared" si="51"/>
        <v>0</v>
      </c>
    </row>
    <row r="203" spans="1:13" ht="16.5" x14ac:dyDescent="0.3">
      <c r="A203" t="s">
        <v>183</v>
      </c>
      <c r="B203">
        <f>+'Sezione 3 Gestione separata'!G39-'Sezione 3 Gestione separata'!G38</f>
        <v>0</v>
      </c>
      <c r="C203">
        <f>+'Sezione 3 Gestione separata'!H39-'Sezione 3 Gestione separata'!H38</f>
        <v>0</v>
      </c>
      <c r="D203">
        <f>+'Sezione 3 Gestione separata'!I39-'Sezione 3 Gestione separata'!I38</f>
        <v>0</v>
      </c>
      <c r="E203">
        <f>+'Sezione 3 Gestione separata'!J39-'Sezione 3 Gestione separata'!J38</f>
        <v>0</v>
      </c>
      <c r="F203">
        <f>+'Sezione 3 Gestione separata'!K39-'Sezione 3 Gestione separata'!K38</f>
        <v>0</v>
      </c>
      <c r="G203">
        <f>+'Sezione 3 Gestione separata'!L39-'Sezione 3 Gestione separata'!L38</f>
        <v>0</v>
      </c>
      <c r="H203">
        <f>+'Sezione 3 Gestione separata'!M39-'Sezione 3 Gestione separata'!M38</f>
        <v>0</v>
      </c>
      <c r="I203">
        <f>+'Sezione 3 Gestione separata'!N39-'Sezione 3 Gestione separata'!N38</f>
        <v>0</v>
      </c>
      <c r="J203">
        <f>+'Sezione 3 Gestione separata'!O39-'Sezione 3 Gestione separata'!O38</f>
        <v>0</v>
      </c>
      <c r="K203">
        <f>+'Sezione 3 Gestione separata'!P39-'Sezione 3 Gestione separata'!P38</f>
        <v>0</v>
      </c>
      <c r="L203">
        <f t="shared" si="50"/>
        <v>0</v>
      </c>
      <c r="M203">
        <f t="shared" si="51"/>
        <v>0</v>
      </c>
    </row>
    <row r="204" spans="1:13" ht="16.5" x14ac:dyDescent="0.3">
      <c r="A204" t="s">
        <v>183</v>
      </c>
      <c r="B204">
        <f>+'Sezione 3 Gestione separata'!G43-'Sezione 3 Gestione separata'!G42</f>
        <v>0</v>
      </c>
      <c r="C204">
        <f>+'Sezione 3 Gestione separata'!H43-'Sezione 3 Gestione separata'!H42</f>
        <v>0</v>
      </c>
      <c r="D204">
        <f>+'Sezione 3 Gestione separata'!I43-'Sezione 3 Gestione separata'!I42</f>
        <v>0</v>
      </c>
      <c r="E204">
        <f>+'Sezione 3 Gestione separata'!J43-'Sezione 3 Gestione separata'!J42</f>
        <v>0</v>
      </c>
      <c r="F204">
        <f>+'Sezione 3 Gestione separata'!K43-'Sezione 3 Gestione separata'!K42</f>
        <v>0</v>
      </c>
      <c r="G204">
        <f>+'Sezione 3 Gestione separata'!L43-'Sezione 3 Gestione separata'!L42</f>
        <v>0</v>
      </c>
      <c r="H204">
        <f>+'Sezione 3 Gestione separata'!M43-'Sezione 3 Gestione separata'!M42</f>
        <v>0</v>
      </c>
      <c r="I204">
        <f>+'Sezione 3 Gestione separata'!N43-'Sezione 3 Gestione separata'!N42</f>
        <v>0</v>
      </c>
      <c r="J204">
        <f>+'Sezione 3 Gestione separata'!O43-'Sezione 3 Gestione separata'!O42</f>
        <v>0</v>
      </c>
      <c r="K204">
        <f>+'Sezione 3 Gestione separata'!P43-'Sezione 3 Gestione separata'!P42</f>
        <v>0</v>
      </c>
      <c r="L204">
        <f t="shared" si="50"/>
        <v>0</v>
      </c>
      <c r="M204">
        <f t="shared" si="51"/>
        <v>0</v>
      </c>
    </row>
    <row r="206" spans="1:13" ht="16.5" x14ac:dyDescent="0.3">
      <c r="A206" t="s">
        <v>187</v>
      </c>
      <c r="B206">
        <f>M199</f>
        <v>0</v>
      </c>
      <c r="D206">
        <v>100</v>
      </c>
      <c r="E206">
        <f>IF(B210=0,1,0)</f>
        <v>1</v>
      </c>
    </row>
    <row r="207" spans="1:13" ht="16.5" x14ac:dyDescent="0.3">
      <c r="A207" t="s">
        <v>188</v>
      </c>
      <c r="B207">
        <f>+L199</f>
        <v>0</v>
      </c>
      <c r="D207">
        <v>75</v>
      </c>
      <c r="E207">
        <f>IF(AND(B209&gt;0,B208=0,SUM(B206:B207=0)),1,0)</f>
        <v>0</v>
      </c>
    </row>
    <row r="208" spans="1:13" ht="16.5" x14ac:dyDescent="0.3">
      <c r="A208" t="s">
        <v>189</v>
      </c>
      <c r="B208">
        <f>SUM(M200:M204)</f>
        <v>0</v>
      </c>
      <c r="D208">
        <v>50</v>
      </c>
      <c r="E208">
        <f>IF(AND(SUM(B206:B207)=0,B208&gt;0),1,0)</f>
        <v>0</v>
      </c>
    </row>
    <row r="209" spans="1:5" ht="16.5" x14ac:dyDescent="0.3">
      <c r="A209" t="s">
        <v>190</v>
      </c>
      <c r="B209">
        <f>SUM(L200:L204)</f>
        <v>0</v>
      </c>
      <c r="D209">
        <v>25</v>
      </c>
      <c r="E209">
        <f>IF(AND(L199&gt;0,M199=0),1,0)</f>
        <v>0</v>
      </c>
    </row>
    <row r="210" spans="1:5" ht="16.5" x14ac:dyDescent="0.3">
      <c r="A210" t="s">
        <v>186</v>
      </c>
      <c r="B210">
        <f>SUM(L199:M204)</f>
        <v>0</v>
      </c>
      <c r="D210">
        <v>0</v>
      </c>
      <c r="E210">
        <f>IF(M199&gt;0,1,0)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B9"/>
  <sheetViews>
    <sheetView workbookViewId="0">
      <selection activeCell="B6" sqref="B6"/>
    </sheetView>
  </sheetViews>
  <sheetFormatPr defaultRowHeight="13.8" x14ac:dyDescent="0.25"/>
  <cols>
    <col min="1" max="1" width="20.59765625" bestFit="1" customWidth="1"/>
  </cols>
  <sheetData>
    <row r="1" spans="1:2" x14ac:dyDescent="0.3">
      <c r="A1" t="s">
        <v>0</v>
      </c>
      <c r="B1">
        <f>+'Sezione 1 Informazioni generali'!C5</f>
        <v>0</v>
      </c>
    </row>
    <row r="2" spans="1:2" x14ac:dyDescent="0.3">
      <c r="A2" t="str">
        <f>Calcolo!$A$1</f>
        <v>Criterio A: Solvibilità</v>
      </c>
      <c r="B2" t="e">
        <f>Calcolo!$B$1</f>
        <v>#N/A</v>
      </c>
    </row>
    <row r="3" spans="1:2" x14ac:dyDescent="0.3">
      <c r="A3" t="str">
        <f>+Calcolo!A10</f>
        <v>Criterio B: Rating</v>
      </c>
      <c r="B3" t="e">
        <f>+Calcolo!B10</f>
        <v>#N/A</v>
      </c>
    </row>
    <row r="4" spans="1:2" x14ac:dyDescent="0.3">
      <c r="A4" t="str">
        <f>+Calcolo!A31</f>
        <v>Criterio C: Durata</v>
      </c>
      <c r="B4">
        <f>+Calcolo!B31</f>
        <v>0</v>
      </c>
    </row>
    <row r="5" spans="1:2" x14ac:dyDescent="0.3">
      <c r="A5" t="str">
        <f>+Calcolo!A35</f>
        <v>Criterio D: TassiTecnici</v>
      </c>
      <c r="B5">
        <f>+Calcolo!B35</f>
        <v>0</v>
      </c>
    </row>
    <row r="6" spans="1:2" x14ac:dyDescent="0.3">
      <c r="A6" t="str">
        <f>Calcolo!A39</f>
        <v>Criterio E: Offerta</v>
      </c>
      <c r="B6" t="e">
        <f>Calcolo!B39</f>
        <v>#N/A</v>
      </c>
    </row>
    <row r="7" spans="1:2" x14ac:dyDescent="0.3">
      <c r="A7" t="str">
        <f>+Calcolo!A166</f>
        <v>Criterio F: RendStorici</v>
      </c>
      <c r="B7">
        <f>+Calcolo!B166</f>
        <v>10</v>
      </c>
    </row>
    <row r="8" spans="1:2" x14ac:dyDescent="0.3">
      <c r="A8" t="str">
        <f>+Calcolo!A189</f>
        <v>Criterio G: Prevedibile</v>
      </c>
      <c r="B8">
        <f>+Calcolo!B189</f>
        <v>4</v>
      </c>
    </row>
    <row r="9" spans="1:2" x14ac:dyDescent="0.3">
      <c r="A9" t="str">
        <f>+Calcolo!A196</f>
        <v>Criterio G: Minusvalenze</v>
      </c>
      <c r="B9">
        <f>+Calcolo!B196</f>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vt:i4>
      </vt:variant>
    </vt:vector>
  </HeadingPairs>
  <TitlesOfParts>
    <vt:vector size="9" baseType="lpstr">
      <vt:lpstr>Introduzione</vt:lpstr>
      <vt:lpstr>Sezione 1 Informazioni generali</vt:lpstr>
      <vt:lpstr>Sezione 2a Info offerta</vt:lpstr>
      <vt:lpstr>Sezione 2b Coefficienti</vt:lpstr>
      <vt:lpstr>Sezione 3 Gestione separata</vt:lpstr>
      <vt:lpstr>Parametri</vt:lpstr>
      <vt:lpstr>Calcolo</vt:lpstr>
      <vt:lpstr>Punti</vt:lpstr>
      <vt:lpstr>annogara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Digialleonardo</dc:creator>
  <cp:lastModifiedBy>Administrator</cp:lastModifiedBy>
  <dcterms:created xsi:type="dcterms:W3CDTF">2018-10-23T07:44:53Z</dcterms:created>
  <dcterms:modified xsi:type="dcterms:W3CDTF">2019-09-16T10:11:21Z</dcterms:modified>
</cp:coreProperties>
</file>